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730" windowHeight="8670" tabRatio="743" activeTab="8"/>
  </bookViews>
  <sheets>
    <sheet name="Инструкция" sheetId="10" r:id="rId1"/>
    <sheet name="4 класс" sheetId="18" r:id="rId2"/>
    <sheet name="5 класс" sheetId="5" r:id="rId3"/>
    <sheet name="6 класс" sheetId="12" r:id="rId4"/>
    <sheet name="7 класс" sheetId="13" r:id="rId5"/>
    <sheet name="8 класс" sheetId="14" r:id="rId6"/>
    <sheet name="9 класс" sheetId="15" r:id="rId7"/>
    <sheet name="10 класс" sheetId="16" r:id="rId8"/>
    <sheet name="11 класс" sheetId="17" r:id="rId9"/>
    <sheet name="Сводная" sheetId="11" r:id="rId10"/>
  </sheets>
  <definedNames>
    <definedName name="_xlnm._FilterDatabase" localSheetId="7" hidden="1">'10 класс'!$A$10:$R$60</definedName>
    <definedName name="_xlnm._FilterDatabase" localSheetId="8" hidden="1">'11 класс'!$A$10:$R$60</definedName>
    <definedName name="_xlnm._FilterDatabase" localSheetId="1" hidden="1">'4 класс'!$A$10:$R$60</definedName>
    <definedName name="_xlnm._FilterDatabase" localSheetId="2" hidden="1">'5 класс'!$A$10:$R$60</definedName>
    <definedName name="_xlnm._FilterDatabase" localSheetId="3" hidden="1">'6 класс'!$A$10:$R$60</definedName>
    <definedName name="_xlnm._FilterDatabase" localSheetId="4" hidden="1">'7 класс'!$A$10:$R$60</definedName>
    <definedName name="_xlnm._FilterDatabase" localSheetId="5" hidden="1">'8 класс'!$A$10:$R$60</definedName>
    <definedName name="_xlnm._FilterDatabase" localSheetId="6" hidden="1">'9 класс'!$A$10:$R$60</definedName>
    <definedName name="closed" localSheetId="7">#REF!</definedName>
    <definedName name="closed" localSheetId="8">#REF!</definedName>
    <definedName name="closed" localSheetId="1">#REF!</definedName>
    <definedName name="closed" localSheetId="3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8">#REF!</definedName>
    <definedName name="location" localSheetId="1">#REF!</definedName>
    <definedName name="location" localSheetId="3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8">'11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0" i="17" l="1"/>
  <c r="O60" i="17"/>
  <c r="N60" i="17"/>
  <c r="P59" i="17"/>
  <c r="O59" i="17"/>
  <c r="N59" i="17"/>
  <c r="P58" i="17"/>
  <c r="O58" i="17"/>
  <c r="N58" i="17"/>
  <c r="P57" i="17"/>
  <c r="O57" i="17"/>
  <c r="N57" i="17"/>
  <c r="P56" i="17"/>
  <c r="O56" i="17"/>
  <c r="N56" i="17"/>
  <c r="P55" i="17"/>
  <c r="O55" i="17"/>
  <c r="N55" i="17"/>
  <c r="P54" i="17"/>
  <c r="O54" i="17"/>
  <c r="N54" i="17"/>
  <c r="P53" i="17"/>
  <c r="O53" i="17"/>
  <c r="N53" i="17"/>
  <c r="P52" i="17"/>
  <c r="O52" i="17"/>
  <c r="N52" i="17"/>
  <c r="P51" i="17"/>
  <c r="O51" i="17"/>
  <c r="N51" i="17"/>
  <c r="P50" i="17"/>
  <c r="O50" i="17"/>
  <c r="N50" i="17"/>
  <c r="P49" i="17"/>
  <c r="O49" i="17"/>
  <c r="N49" i="17"/>
  <c r="P48" i="17"/>
  <c r="O48" i="17"/>
  <c r="N48" i="17"/>
  <c r="P47" i="17"/>
  <c r="O47" i="17"/>
  <c r="N47" i="17"/>
  <c r="P46" i="17"/>
  <c r="O46" i="17"/>
  <c r="N46" i="17"/>
  <c r="P45" i="17"/>
  <c r="O45" i="17"/>
  <c r="N45" i="17"/>
  <c r="P44" i="17"/>
  <c r="O44" i="17"/>
  <c r="N44" i="17"/>
  <c r="P43" i="17"/>
  <c r="O43" i="17"/>
  <c r="N43" i="17"/>
  <c r="P42" i="17"/>
  <c r="O42" i="17"/>
  <c r="N42" i="17"/>
  <c r="P41" i="17"/>
  <c r="O41" i="17"/>
  <c r="N41" i="17"/>
  <c r="P40" i="17"/>
  <c r="O40" i="17"/>
  <c r="N40" i="17"/>
  <c r="P39" i="17"/>
  <c r="O39" i="17"/>
  <c r="N39" i="17"/>
  <c r="P38" i="17"/>
  <c r="O38" i="17"/>
  <c r="N38" i="17"/>
  <c r="P37" i="17"/>
  <c r="O37" i="17"/>
  <c r="N37" i="17"/>
  <c r="P36" i="17"/>
  <c r="O36" i="17"/>
  <c r="N36" i="17"/>
  <c r="P35" i="17"/>
  <c r="O35" i="17"/>
  <c r="N35" i="17"/>
  <c r="P34" i="17"/>
  <c r="O34" i="17"/>
  <c r="N34" i="17"/>
  <c r="P33" i="17"/>
  <c r="O33" i="17"/>
  <c r="N33" i="17"/>
  <c r="P32" i="17"/>
  <c r="O32" i="17"/>
  <c r="N32" i="17"/>
  <c r="P31" i="17"/>
  <c r="O31" i="17"/>
  <c r="N31" i="17"/>
  <c r="P30" i="17"/>
  <c r="O30" i="17"/>
  <c r="N30" i="17"/>
  <c r="P29" i="17"/>
  <c r="O29" i="17"/>
  <c r="N29" i="17"/>
  <c r="P28" i="17"/>
  <c r="O28" i="17"/>
  <c r="N28" i="17"/>
  <c r="P27" i="17"/>
  <c r="O27" i="17"/>
  <c r="N27" i="17"/>
  <c r="P26" i="17"/>
  <c r="O26" i="17"/>
  <c r="N26" i="17"/>
  <c r="P25" i="17"/>
  <c r="O25" i="17"/>
  <c r="N25" i="17"/>
  <c r="P24" i="17"/>
  <c r="O24" i="17"/>
  <c r="N24" i="17"/>
  <c r="P23" i="17"/>
  <c r="O23" i="17"/>
  <c r="N23" i="17"/>
  <c r="P22" i="17"/>
  <c r="O22" i="17"/>
  <c r="N22" i="17"/>
  <c r="P21" i="17"/>
  <c r="O21" i="17"/>
  <c r="N21" i="17"/>
  <c r="N19" i="17"/>
  <c r="N18" i="17"/>
  <c r="N16" i="17"/>
  <c r="N15" i="17"/>
  <c r="N14" i="17"/>
  <c r="N17" i="17"/>
  <c r="N11" i="17"/>
  <c r="N20" i="17"/>
  <c r="N12" i="17"/>
  <c r="N13" i="17"/>
  <c r="K9" i="17"/>
  <c r="P14" i="17" s="1"/>
  <c r="H9" i="17"/>
  <c r="R2" i="17"/>
  <c r="P60" i="16"/>
  <c r="O60" i="16"/>
  <c r="N60" i="16"/>
  <c r="P59" i="16"/>
  <c r="O59" i="16"/>
  <c r="N59" i="16"/>
  <c r="P58" i="16"/>
  <c r="O58" i="16"/>
  <c r="N58" i="16"/>
  <c r="P57" i="16"/>
  <c r="O57" i="16"/>
  <c r="N57" i="16"/>
  <c r="P56" i="16"/>
  <c r="O56" i="16"/>
  <c r="N56" i="16"/>
  <c r="P55" i="16"/>
  <c r="O55" i="16"/>
  <c r="N55" i="16"/>
  <c r="P54" i="16"/>
  <c r="O54" i="16"/>
  <c r="N54" i="16"/>
  <c r="P53" i="16"/>
  <c r="O53" i="16"/>
  <c r="N53" i="16"/>
  <c r="P52" i="16"/>
  <c r="O52" i="16"/>
  <c r="N52" i="16"/>
  <c r="P51" i="16"/>
  <c r="O51" i="16"/>
  <c r="N51" i="16"/>
  <c r="P50" i="16"/>
  <c r="O50" i="16"/>
  <c r="N50" i="16"/>
  <c r="P49" i="16"/>
  <c r="O49" i="16"/>
  <c r="N49" i="16"/>
  <c r="P48" i="16"/>
  <c r="O48" i="16"/>
  <c r="N48" i="16"/>
  <c r="P47" i="16"/>
  <c r="O47" i="16"/>
  <c r="N47" i="16"/>
  <c r="P46" i="16"/>
  <c r="O46" i="16"/>
  <c r="N46" i="16"/>
  <c r="P45" i="16"/>
  <c r="O45" i="16"/>
  <c r="N45" i="16"/>
  <c r="P44" i="16"/>
  <c r="O44" i="16"/>
  <c r="N44" i="16"/>
  <c r="P43" i="16"/>
  <c r="O43" i="16"/>
  <c r="N43" i="16"/>
  <c r="P42" i="16"/>
  <c r="O42" i="16"/>
  <c r="N42" i="16"/>
  <c r="P41" i="16"/>
  <c r="O41" i="16"/>
  <c r="N41" i="16"/>
  <c r="P40" i="16"/>
  <c r="O40" i="16"/>
  <c r="N40" i="16"/>
  <c r="P39" i="16"/>
  <c r="O39" i="16"/>
  <c r="N39" i="16"/>
  <c r="P38" i="16"/>
  <c r="O38" i="16"/>
  <c r="N38" i="16"/>
  <c r="P37" i="16"/>
  <c r="O37" i="16"/>
  <c r="N37" i="16"/>
  <c r="P36" i="16"/>
  <c r="O36" i="16"/>
  <c r="N36" i="16"/>
  <c r="P35" i="16"/>
  <c r="O35" i="16"/>
  <c r="N35" i="16"/>
  <c r="P34" i="16"/>
  <c r="O34" i="16"/>
  <c r="N34" i="16"/>
  <c r="P33" i="16"/>
  <c r="O33" i="16"/>
  <c r="N33" i="16"/>
  <c r="P32" i="16"/>
  <c r="O32" i="16"/>
  <c r="N32" i="16"/>
  <c r="P31" i="16"/>
  <c r="O31" i="16"/>
  <c r="N31" i="16"/>
  <c r="P30" i="16"/>
  <c r="O30" i="16"/>
  <c r="N30" i="16"/>
  <c r="P29" i="16"/>
  <c r="O29" i="16"/>
  <c r="N29" i="16"/>
  <c r="P28" i="16"/>
  <c r="O28" i="16"/>
  <c r="N28" i="16"/>
  <c r="P27" i="16"/>
  <c r="O27" i="16"/>
  <c r="N27" i="16"/>
  <c r="P26" i="16"/>
  <c r="O26" i="16"/>
  <c r="N26" i="16"/>
  <c r="P25" i="16"/>
  <c r="O25" i="16"/>
  <c r="N25" i="16"/>
  <c r="P24" i="16"/>
  <c r="O24" i="16"/>
  <c r="N24" i="16"/>
  <c r="P23" i="16"/>
  <c r="O23" i="16"/>
  <c r="N23" i="16"/>
  <c r="N18" i="16"/>
  <c r="N19" i="16"/>
  <c r="N16" i="16"/>
  <c r="N15" i="16"/>
  <c r="N22" i="16"/>
  <c r="N13" i="16"/>
  <c r="N17" i="16"/>
  <c r="N20" i="16"/>
  <c r="N21" i="16"/>
  <c r="N14" i="16"/>
  <c r="N12" i="16"/>
  <c r="N11" i="16"/>
  <c r="K9" i="16"/>
  <c r="O20" i="16" s="1"/>
  <c r="H9" i="16"/>
  <c r="R2" i="16"/>
  <c r="P60" i="15"/>
  <c r="O60" i="15"/>
  <c r="N60" i="15"/>
  <c r="P59" i="15"/>
  <c r="O59" i="15"/>
  <c r="N59" i="15"/>
  <c r="P58" i="15"/>
  <c r="O58" i="15"/>
  <c r="N58" i="15"/>
  <c r="P57" i="15"/>
  <c r="O57" i="15"/>
  <c r="N57" i="15"/>
  <c r="P56" i="15"/>
  <c r="O56" i="15"/>
  <c r="N56" i="15"/>
  <c r="P55" i="15"/>
  <c r="O55" i="15"/>
  <c r="N55" i="15"/>
  <c r="P54" i="15"/>
  <c r="O54" i="15"/>
  <c r="N54" i="15"/>
  <c r="P53" i="15"/>
  <c r="O53" i="15"/>
  <c r="N53" i="15"/>
  <c r="P52" i="15"/>
  <c r="O52" i="15"/>
  <c r="N52" i="15"/>
  <c r="P51" i="15"/>
  <c r="O51" i="15"/>
  <c r="N51" i="15"/>
  <c r="P50" i="15"/>
  <c r="O50" i="15"/>
  <c r="N50" i="15"/>
  <c r="P49" i="15"/>
  <c r="O49" i="15"/>
  <c r="N49" i="15"/>
  <c r="P48" i="15"/>
  <c r="O48" i="15"/>
  <c r="N48" i="15"/>
  <c r="P47" i="15"/>
  <c r="O47" i="15"/>
  <c r="N47" i="15"/>
  <c r="P46" i="15"/>
  <c r="O46" i="15"/>
  <c r="N46" i="15"/>
  <c r="P45" i="15"/>
  <c r="O45" i="15"/>
  <c r="N45" i="15"/>
  <c r="P44" i="15"/>
  <c r="O44" i="15"/>
  <c r="N44" i="15"/>
  <c r="P43" i="15"/>
  <c r="O43" i="15"/>
  <c r="N43" i="15"/>
  <c r="P42" i="15"/>
  <c r="O42" i="15"/>
  <c r="N42" i="15"/>
  <c r="P41" i="15"/>
  <c r="O41" i="15"/>
  <c r="N41" i="15"/>
  <c r="P40" i="15"/>
  <c r="O40" i="15"/>
  <c r="N40" i="15"/>
  <c r="P39" i="15"/>
  <c r="O39" i="15"/>
  <c r="N39" i="15"/>
  <c r="P38" i="15"/>
  <c r="O38" i="15"/>
  <c r="N38" i="15"/>
  <c r="P37" i="15"/>
  <c r="O37" i="15"/>
  <c r="N37" i="15"/>
  <c r="P36" i="15"/>
  <c r="O36" i="15"/>
  <c r="N36" i="15"/>
  <c r="P35" i="15"/>
  <c r="O35" i="15"/>
  <c r="N35" i="15"/>
  <c r="P16" i="15"/>
  <c r="O16" i="15"/>
  <c r="N16" i="15"/>
  <c r="O13" i="15"/>
  <c r="N13" i="15"/>
  <c r="N29" i="15"/>
  <c r="P22" i="15"/>
  <c r="N22" i="15"/>
  <c r="P23" i="15"/>
  <c r="O23" i="15"/>
  <c r="N23" i="15"/>
  <c r="O18" i="15"/>
  <c r="N18" i="15"/>
  <c r="N28" i="15"/>
  <c r="P25" i="15"/>
  <c r="N25" i="15"/>
  <c r="P32" i="15"/>
  <c r="O32" i="15"/>
  <c r="N32" i="15"/>
  <c r="O19" i="15"/>
  <c r="N19" i="15"/>
  <c r="N17" i="15"/>
  <c r="P24" i="15"/>
  <c r="N24" i="15"/>
  <c r="P26" i="15"/>
  <c r="O26" i="15"/>
  <c r="N26" i="15"/>
  <c r="O21" i="15"/>
  <c r="N21" i="15"/>
  <c r="N20" i="15"/>
  <c r="P30" i="15"/>
  <c r="N30" i="15"/>
  <c r="P34" i="15"/>
  <c r="O34" i="15"/>
  <c r="N34" i="15"/>
  <c r="O14" i="15"/>
  <c r="N14" i="15"/>
  <c r="N15" i="15"/>
  <c r="P12" i="15"/>
  <c r="N12" i="15"/>
  <c r="O11" i="15"/>
  <c r="N11" i="15"/>
  <c r="O33" i="15"/>
  <c r="N33" i="15"/>
  <c r="N27" i="15"/>
  <c r="P31" i="15"/>
  <c r="N31" i="15"/>
  <c r="K9" i="15"/>
  <c r="P29" i="15" s="1"/>
  <c r="H9" i="15"/>
  <c r="R2" i="15"/>
  <c r="P60" i="14"/>
  <c r="O60" i="14"/>
  <c r="N60" i="14"/>
  <c r="P59" i="14"/>
  <c r="O59" i="14"/>
  <c r="N59" i="14"/>
  <c r="P58" i="14"/>
  <c r="O58" i="14"/>
  <c r="N58" i="14"/>
  <c r="P57" i="14"/>
  <c r="O57" i="14"/>
  <c r="N57" i="14"/>
  <c r="P56" i="14"/>
  <c r="O56" i="14"/>
  <c r="N56" i="14"/>
  <c r="P55" i="14"/>
  <c r="O55" i="14"/>
  <c r="N55" i="14"/>
  <c r="P54" i="14"/>
  <c r="O54" i="14"/>
  <c r="N54" i="14"/>
  <c r="P53" i="14"/>
  <c r="O53" i="14"/>
  <c r="N53" i="14"/>
  <c r="P52" i="14"/>
  <c r="O52" i="14"/>
  <c r="N52" i="14"/>
  <c r="P51" i="14"/>
  <c r="O51" i="14"/>
  <c r="N51" i="14"/>
  <c r="P50" i="14"/>
  <c r="O50" i="14"/>
  <c r="N50" i="14"/>
  <c r="P49" i="14"/>
  <c r="O49" i="14"/>
  <c r="N49" i="14"/>
  <c r="P48" i="14"/>
  <c r="O48" i="14"/>
  <c r="N48" i="14"/>
  <c r="P47" i="14"/>
  <c r="O47" i="14"/>
  <c r="N47" i="14"/>
  <c r="P46" i="14"/>
  <c r="O46" i="14"/>
  <c r="N46" i="14"/>
  <c r="P45" i="14"/>
  <c r="O45" i="14"/>
  <c r="N45" i="14"/>
  <c r="P44" i="14"/>
  <c r="O44" i="14"/>
  <c r="N44" i="14"/>
  <c r="P43" i="14"/>
  <c r="O43" i="14"/>
  <c r="N43" i="14"/>
  <c r="P42" i="14"/>
  <c r="O42" i="14"/>
  <c r="N42" i="14"/>
  <c r="P41" i="14"/>
  <c r="O41" i="14"/>
  <c r="N41" i="14"/>
  <c r="P40" i="14"/>
  <c r="O40" i="14"/>
  <c r="N40" i="14"/>
  <c r="P39" i="14"/>
  <c r="O39" i="14"/>
  <c r="N39" i="14"/>
  <c r="P38" i="14"/>
  <c r="O38" i="14"/>
  <c r="N38" i="14"/>
  <c r="P37" i="14"/>
  <c r="O37" i="14"/>
  <c r="N37" i="14"/>
  <c r="P36" i="14"/>
  <c r="O36" i="14"/>
  <c r="N36" i="14"/>
  <c r="P35" i="14"/>
  <c r="O35" i="14"/>
  <c r="N35" i="14"/>
  <c r="P34" i="14"/>
  <c r="O34" i="14"/>
  <c r="N34" i="14"/>
  <c r="P33" i="14"/>
  <c r="O33" i="14"/>
  <c r="N33" i="14"/>
  <c r="P32" i="14"/>
  <c r="O32" i="14"/>
  <c r="N32" i="14"/>
  <c r="P31" i="14"/>
  <c r="O31" i="14"/>
  <c r="N31" i="14"/>
  <c r="P30" i="14"/>
  <c r="O30" i="14"/>
  <c r="N30" i="14"/>
  <c r="P29" i="14"/>
  <c r="O29" i="14"/>
  <c r="N29" i="14"/>
  <c r="N13" i="14"/>
  <c r="N11" i="14"/>
  <c r="O12" i="14"/>
  <c r="N12" i="14"/>
  <c r="N18" i="14"/>
  <c r="N27" i="14"/>
  <c r="P26" i="14"/>
  <c r="N26" i="14"/>
  <c r="O22" i="14"/>
  <c r="N22" i="14"/>
  <c r="N14" i="14"/>
  <c r="N15" i="14"/>
  <c r="P17" i="14"/>
  <c r="N17" i="14"/>
  <c r="O16" i="14"/>
  <c r="N16" i="14"/>
  <c r="N25" i="14"/>
  <c r="N21" i="14"/>
  <c r="P24" i="14"/>
  <c r="N24" i="14"/>
  <c r="O23" i="14"/>
  <c r="N23" i="14"/>
  <c r="N20" i="14"/>
  <c r="N28" i="14"/>
  <c r="P19" i="14"/>
  <c r="N19" i="14"/>
  <c r="K9" i="14"/>
  <c r="P13" i="14" s="1"/>
  <c r="H9" i="14"/>
  <c r="R2" i="14"/>
  <c r="P60" i="13"/>
  <c r="O60" i="13"/>
  <c r="N60" i="13"/>
  <c r="P59" i="13"/>
  <c r="O59" i="13"/>
  <c r="N59" i="13"/>
  <c r="P58" i="13"/>
  <c r="O58" i="13"/>
  <c r="N58" i="13"/>
  <c r="P57" i="13"/>
  <c r="O57" i="13"/>
  <c r="N57" i="13"/>
  <c r="P56" i="13"/>
  <c r="O56" i="13"/>
  <c r="N56" i="13"/>
  <c r="P55" i="13"/>
  <c r="O55" i="13"/>
  <c r="N55" i="13"/>
  <c r="P54" i="13"/>
  <c r="O54" i="13"/>
  <c r="N54" i="13"/>
  <c r="P53" i="13"/>
  <c r="O53" i="13"/>
  <c r="N53" i="13"/>
  <c r="P52" i="13"/>
  <c r="O52" i="13"/>
  <c r="N52" i="13"/>
  <c r="P51" i="13"/>
  <c r="O51" i="13"/>
  <c r="N51" i="13"/>
  <c r="P50" i="13"/>
  <c r="O50" i="13"/>
  <c r="N50" i="13"/>
  <c r="P49" i="13"/>
  <c r="O49" i="13"/>
  <c r="N49" i="13"/>
  <c r="P48" i="13"/>
  <c r="O48" i="13"/>
  <c r="N48" i="13"/>
  <c r="P47" i="13"/>
  <c r="O47" i="13"/>
  <c r="N47" i="13"/>
  <c r="P46" i="13"/>
  <c r="O46" i="13"/>
  <c r="N46" i="13"/>
  <c r="P45" i="13"/>
  <c r="O45" i="13"/>
  <c r="N45" i="13"/>
  <c r="P44" i="13"/>
  <c r="O44" i="13"/>
  <c r="N44" i="13"/>
  <c r="P43" i="13"/>
  <c r="O43" i="13"/>
  <c r="N43" i="13"/>
  <c r="P42" i="13"/>
  <c r="O42" i="13"/>
  <c r="N42" i="13"/>
  <c r="P41" i="13"/>
  <c r="O41" i="13"/>
  <c r="N41" i="13"/>
  <c r="P40" i="13"/>
  <c r="O40" i="13"/>
  <c r="N40" i="13"/>
  <c r="P39" i="13"/>
  <c r="O39" i="13"/>
  <c r="N39" i="13"/>
  <c r="P38" i="13"/>
  <c r="O38" i="13"/>
  <c r="N38" i="13"/>
  <c r="P37" i="13"/>
  <c r="O37" i="13"/>
  <c r="N37" i="13"/>
  <c r="P36" i="13"/>
  <c r="O36" i="13"/>
  <c r="N36" i="13"/>
  <c r="P35" i="13"/>
  <c r="O35" i="13"/>
  <c r="N35" i="13"/>
  <c r="P34" i="13"/>
  <c r="O34" i="13"/>
  <c r="N34" i="13"/>
  <c r="P33" i="13"/>
  <c r="O33" i="13"/>
  <c r="N33" i="13"/>
  <c r="P32" i="13"/>
  <c r="O32" i="13"/>
  <c r="N32" i="13"/>
  <c r="P31" i="13"/>
  <c r="O31" i="13"/>
  <c r="N31" i="13"/>
  <c r="P30" i="13"/>
  <c r="O30" i="13"/>
  <c r="N30" i="13"/>
  <c r="P29" i="13"/>
  <c r="O29" i="13"/>
  <c r="N29" i="13"/>
  <c r="P28" i="13"/>
  <c r="O28" i="13"/>
  <c r="N28" i="13"/>
  <c r="P27" i="13"/>
  <c r="O27" i="13"/>
  <c r="N27" i="13"/>
  <c r="P26" i="13"/>
  <c r="O26" i="13"/>
  <c r="N26" i="13"/>
  <c r="P25" i="13"/>
  <c r="O25" i="13"/>
  <c r="N25" i="13"/>
  <c r="P24" i="13"/>
  <c r="O24" i="13"/>
  <c r="N24" i="13"/>
  <c r="P23" i="13"/>
  <c r="O23" i="13"/>
  <c r="N23" i="13"/>
  <c r="P22" i="13"/>
  <c r="O22" i="13"/>
  <c r="N22" i="13"/>
  <c r="P21" i="13"/>
  <c r="O21" i="13"/>
  <c r="N21" i="13"/>
  <c r="N11" i="13"/>
  <c r="N15" i="13"/>
  <c r="N19" i="13"/>
  <c r="N13" i="13"/>
  <c r="N17" i="13"/>
  <c r="N18" i="13"/>
  <c r="N12" i="13"/>
  <c r="N14" i="13"/>
  <c r="N16" i="13"/>
  <c r="N20" i="13"/>
  <c r="K9" i="13"/>
  <c r="H9" i="13"/>
  <c r="R2" i="13"/>
  <c r="P60" i="12"/>
  <c r="O60" i="12"/>
  <c r="N60" i="12"/>
  <c r="P59" i="12"/>
  <c r="O59" i="12"/>
  <c r="N59" i="12"/>
  <c r="P58" i="12"/>
  <c r="O58" i="12"/>
  <c r="N58" i="12"/>
  <c r="P57" i="12"/>
  <c r="O57" i="12"/>
  <c r="N57" i="12"/>
  <c r="P56" i="12"/>
  <c r="O56" i="12"/>
  <c r="N56" i="12"/>
  <c r="P55" i="12"/>
  <c r="O55" i="12"/>
  <c r="N55" i="12"/>
  <c r="P54" i="12"/>
  <c r="O54" i="12"/>
  <c r="N54" i="12"/>
  <c r="P53" i="12"/>
  <c r="O53" i="12"/>
  <c r="N53" i="12"/>
  <c r="P52" i="12"/>
  <c r="O52" i="12"/>
  <c r="N52" i="12"/>
  <c r="P51" i="12"/>
  <c r="O51" i="12"/>
  <c r="N51" i="12"/>
  <c r="P50" i="12"/>
  <c r="O50" i="12"/>
  <c r="N50" i="12"/>
  <c r="P49" i="12"/>
  <c r="O49" i="12"/>
  <c r="N49" i="12"/>
  <c r="P48" i="12"/>
  <c r="O48" i="12"/>
  <c r="N48" i="12"/>
  <c r="P47" i="12"/>
  <c r="O47" i="12"/>
  <c r="N47" i="12"/>
  <c r="P46" i="12"/>
  <c r="O46" i="12"/>
  <c r="N46" i="12"/>
  <c r="P45" i="12"/>
  <c r="O45" i="12"/>
  <c r="N45" i="12"/>
  <c r="P44" i="12"/>
  <c r="O44" i="12"/>
  <c r="N44" i="12"/>
  <c r="P43" i="12"/>
  <c r="O43" i="12"/>
  <c r="N43" i="12"/>
  <c r="P42" i="12"/>
  <c r="O42" i="12"/>
  <c r="N42" i="12"/>
  <c r="P41" i="12"/>
  <c r="O41" i="12"/>
  <c r="N41" i="12"/>
  <c r="P40" i="12"/>
  <c r="O40" i="12"/>
  <c r="N40" i="12"/>
  <c r="P39" i="12"/>
  <c r="O39" i="12"/>
  <c r="N39" i="12"/>
  <c r="P38" i="12"/>
  <c r="O38" i="12"/>
  <c r="N38" i="12"/>
  <c r="P37" i="12"/>
  <c r="O37" i="12"/>
  <c r="N37" i="12"/>
  <c r="P36" i="12"/>
  <c r="O36" i="12"/>
  <c r="N36" i="12"/>
  <c r="P35" i="12"/>
  <c r="O35" i="12"/>
  <c r="N35" i="12"/>
  <c r="P34" i="12"/>
  <c r="O34" i="12"/>
  <c r="N34" i="12"/>
  <c r="P33" i="12"/>
  <c r="O33" i="12"/>
  <c r="N33" i="12"/>
  <c r="P32" i="12"/>
  <c r="O32" i="12"/>
  <c r="N32" i="12"/>
  <c r="P31" i="12"/>
  <c r="O31" i="12"/>
  <c r="N31" i="12"/>
  <c r="P30" i="12"/>
  <c r="O30" i="12"/>
  <c r="N30" i="12"/>
  <c r="P29" i="12"/>
  <c r="O29" i="12"/>
  <c r="N29" i="12"/>
  <c r="P28" i="12"/>
  <c r="O28" i="12"/>
  <c r="N28" i="12"/>
  <c r="N14" i="12"/>
  <c r="N27" i="12"/>
  <c r="N24" i="12"/>
  <c r="N19" i="12"/>
  <c r="N16" i="12"/>
  <c r="N21" i="12"/>
  <c r="N26" i="12"/>
  <c r="N22" i="12"/>
  <c r="N20" i="12"/>
  <c r="N23" i="12"/>
  <c r="N17" i="12"/>
  <c r="N18" i="12"/>
  <c r="N13" i="12"/>
  <c r="N12" i="12"/>
  <c r="N11" i="12"/>
  <c r="N15" i="12"/>
  <c r="N25" i="12"/>
  <c r="K9" i="12"/>
  <c r="P24" i="12" s="1"/>
  <c r="H9" i="12"/>
  <c r="R2" i="12"/>
  <c r="P60" i="5"/>
  <c r="O60" i="5"/>
  <c r="N60" i="5"/>
  <c r="P59" i="5"/>
  <c r="O59" i="5"/>
  <c r="N59" i="5"/>
  <c r="P58" i="5"/>
  <c r="O58" i="5"/>
  <c r="N58" i="5"/>
  <c r="P57" i="5"/>
  <c r="O57" i="5"/>
  <c r="N57" i="5"/>
  <c r="P56" i="5"/>
  <c r="O56" i="5"/>
  <c r="N56" i="5"/>
  <c r="P55" i="5"/>
  <c r="O55" i="5"/>
  <c r="N55" i="5"/>
  <c r="P54" i="5"/>
  <c r="O54" i="5"/>
  <c r="N54" i="5"/>
  <c r="P53" i="5"/>
  <c r="O53" i="5"/>
  <c r="N53" i="5"/>
  <c r="P52" i="5"/>
  <c r="O52" i="5"/>
  <c r="N52" i="5"/>
  <c r="P51" i="5"/>
  <c r="O51" i="5"/>
  <c r="N51" i="5"/>
  <c r="P50" i="5"/>
  <c r="O50" i="5"/>
  <c r="N50" i="5"/>
  <c r="P49" i="5"/>
  <c r="O49" i="5"/>
  <c r="N49" i="5"/>
  <c r="N12" i="5"/>
  <c r="N11" i="5"/>
  <c r="N47" i="5"/>
  <c r="N42" i="5"/>
  <c r="N34" i="5"/>
  <c r="N41" i="5"/>
  <c r="N25" i="5"/>
  <c r="N37" i="5"/>
  <c r="N35" i="5"/>
  <c r="N45" i="5"/>
  <c r="N44" i="5"/>
  <c r="N22" i="5"/>
  <c r="N21" i="5"/>
  <c r="N17" i="5"/>
  <c r="N16" i="5"/>
  <c r="N14" i="5"/>
  <c r="N13" i="5"/>
  <c r="N33" i="5"/>
  <c r="N36" i="5"/>
  <c r="N32" i="5"/>
  <c r="N24" i="5"/>
  <c r="N38" i="5"/>
  <c r="N48" i="5"/>
  <c r="N31" i="5"/>
  <c r="N18" i="5"/>
  <c r="N15" i="5"/>
  <c r="N20" i="5"/>
  <c r="N19" i="5"/>
  <c r="N23" i="5"/>
  <c r="N30" i="5"/>
  <c r="N29" i="5"/>
  <c r="N46" i="5"/>
  <c r="N39" i="5"/>
  <c r="N40" i="5"/>
  <c r="N43" i="5"/>
  <c r="N28" i="5"/>
  <c r="N27" i="5"/>
  <c r="N26" i="5"/>
  <c r="K9" i="5"/>
  <c r="P21" i="5" s="1"/>
  <c r="H9" i="5"/>
  <c r="R2" i="5"/>
  <c r="P60" i="18"/>
  <c r="O60" i="18"/>
  <c r="N60" i="18"/>
  <c r="P59" i="18"/>
  <c r="O59" i="18"/>
  <c r="N59" i="18"/>
  <c r="P58" i="18"/>
  <c r="O58" i="18"/>
  <c r="N58" i="18"/>
  <c r="P57" i="18"/>
  <c r="O57" i="18"/>
  <c r="N57" i="18"/>
  <c r="P56" i="18"/>
  <c r="O56" i="18"/>
  <c r="N56" i="18"/>
  <c r="P55" i="18"/>
  <c r="O55" i="18"/>
  <c r="N55" i="18"/>
  <c r="P54" i="18"/>
  <c r="O54" i="18"/>
  <c r="N54" i="18"/>
  <c r="P53" i="18"/>
  <c r="O53" i="18"/>
  <c r="N53" i="18"/>
  <c r="P52" i="18"/>
  <c r="O52" i="18"/>
  <c r="N52" i="18"/>
  <c r="P51" i="18"/>
  <c r="O51" i="18"/>
  <c r="N51" i="18"/>
  <c r="P50" i="18"/>
  <c r="O50" i="18"/>
  <c r="N50" i="18"/>
  <c r="P49" i="18"/>
  <c r="O49" i="18"/>
  <c r="N49" i="18"/>
  <c r="P48" i="18"/>
  <c r="O48" i="18"/>
  <c r="N48" i="18"/>
  <c r="P47" i="18"/>
  <c r="O47" i="18"/>
  <c r="N47" i="18"/>
  <c r="P46" i="18"/>
  <c r="O46" i="18"/>
  <c r="N46" i="18"/>
  <c r="P45" i="18"/>
  <c r="O45" i="18"/>
  <c r="N45" i="18"/>
  <c r="P44" i="18"/>
  <c r="O44" i="18"/>
  <c r="N44" i="18"/>
  <c r="P43" i="18"/>
  <c r="O43" i="18"/>
  <c r="N43" i="18"/>
  <c r="P42" i="18"/>
  <c r="O42" i="18"/>
  <c r="N42" i="18"/>
  <c r="P41" i="18"/>
  <c r="O41" i="18"/>
  <c r="N41" i="18"/>
  <c r="P40" i="18"/>
  <c r="O40" i="18"/>
  <c r="N40" i="18"/>
  <c r="P39" i="18"/>
  <c r="O39" i="18"/>
  <c r="N39" i="18"/>
  <c r="P38" i="18"/>
  <c r="O38" i="18"/>
  <c r="N38" i="18"/>
  <c r="P37" i="18"/>
  <c r="O37" i="18"/>
  <c r="N37" i="18"/>
  <c r="P36" i="18"/>
  <c r="O36" i="18"/>
  <c r="N36" i="18"/>
  <c r="P35" i="18"/>
  <c r="O35" i="18"/>
  <c r="N35" i="18"/>
  <c r="P34" i="18"/>
  <c r="O34" i="18"/>
  <c r="N34" i="18"/>
  <c r="P33" i="18"/>
  <c r="O33" i="18"/>
  <c r="N33" i="18"/>
  <c r="P32" i="18"/>
  <c r="O32" i="18"/>
  <c r="N32" i="18"/>
  <c r="P31" i="18"/>
  <c r="O31" i="18"/>
  <c r="N31" i="18"/>
  <c r="P30" i="18"/>
  <c r="O30" i="18"/>
  <c r="N30" i="18"/>
  <c r="P29" i="18"/>
  <c r="O29" i="18"/>
  <c r="N29" i="18"/>
  <c r="P28" i="18"/>
  <c r="O28" i="18"/>
  <c r="N28" i="18"/>
  <c r="P27" i="18"/>
  <c r="O27" i="18"/>
  <c r="N27" i="18"/>
  <c r="P26" i="18"/>
  <c r="O26" i="18"/>
  <c r="N26" i="18"/>
  <c r="P25" i="18"/>
  <c r="O25" i="18"/>
  <c r="N25" i="18"/>
  <c r="P24" i="18"/>
  <c r="O24" i="18"/>
  <c r="N24" i="18"/>
  <c r="P23" i="18"/>
  <c r="O23" i="18"/>
  <c r="N23" i="18"/>
  <c r="P22" i="18"/>
  <c r="O22" i="18"/>
  <c r="N22" i="18"/>
  <c r="P21" i="18"/>
  <c r="O21" i="18"/>
  <c r="N21" i="18"/>
  <c r="P20" i="18"/>
  <c r="O20" i="18"/>
  <c r="N20" i="18"/>
  <c r="P19" i="18"/>
  <c r="O19" i="18"/>
  <c r="N19" i="18"/>
  <c r="P18" i="18"/>
  <c r="O18" i="18"/>
  <c r="N18" i="18"/>
  <c r="P17" i="18"/>
  <c r="O17" i="18"/>
  <c r="N17" i="18"/>
  <c r="P16" i="18"/>
  <c r="O16" i="18"/>
  <c r="N16" i="18"/>
  <c r="P15" i="18"/>
  <c r="O15" i="18"/>
  <c r="N15" i="18"/>
  <c r="P14" i="18"/>
  <c r="O14" i="18"/>
  <c r="N14" i="18"/>
  <c r="P13" i="18"/>
  <c r="O13" i="18"/>
  <c r="N13" i="18"/>
  <c r="P12" i="18"/>
  <c r="O12" i="18"/>
  <c r="N12" i="18"/>
  <c r="P11" i="18"/>
  <c r="O11" i="18"/>
  <c r="N11" i="18"/>
  <c r="R9" i="18"/>
  <c r="P9" i="18"/>
  <c r="L9" i="18"/>
  <c r="K9" i="18"/>
  <c r="H9" i="18"/>
  <c r="R8" i="18"/>
  <c r="R6" i="18"/>
  <c r="R5" i="18"/>
  <c r="R4" i="18"/>
  <c r="R2" i="18"/>
  <c r="O13" i="17" l="1"/>
  <c r="P19" i="17"/>
  <c r="P13" i="17"/>
  <c r="O11" i="17"/>
  <c r="O16" i="17"/>
  <c r="P18" i="17"/>
  <c r="L9" i="17"/>
  <c r="P12" i="17"/>
  <c r="O17" i="17"/>
  <c r="O18" i="17"/>
  <c r="O20" i="17"/>
  <c r="P11" i="17"/>
  <c r="O15" i="17"/>
  <c r="P16" i="17"/>
  <c r="O12" i="17"/>
  <c r="P20" i="17"/>
  <c r="O14" i="17"/>
  <c r="P15" i="17"/>
  <c r="O19" i="17"/>
  <c r="O11" i="16"/>
  <c r="P16" i="16"/>
  <c r="O21" i="16"/>
  <c r="P20" i="16"/>
  <c r="O22" i="16"/>
  <c r="P15" i="16"/>
  <c r="O18" i="16"/>
  <c r="L9" i="16"/>
  <c r="P17" i="16"/>
  <c r="O15" i="16"/>
  <c r="O14" i="16"/>
  <c r="P21" i="16"/>
  <c r="O13" i="16"/>
  <c r="P22" i="16"/>
  <c r="O19" i="16"/>
  <c r="P18" i="16"/>
  <c r="O12" i="16"/>
  <c r="P14" i="16"/>
  <c r="O17" i="16"/>
  <c r="O16" i="16"/>
  <c r="P19" i="16"/>
  <c r="O27" i="15"/>
  <c r="P33" i="15"/>
  <c r="O15" i="15"/>
  <c r="P14" i="15"/>
  <c r="O20" i="15"/>
  <c r="P21" i="15"/>
  <c r="O17" i="15"/>
  <c r="P19" i="15"/>
  <c r="O28" i="15"/>
  <c r="P18" i="15"/>
  <c r="O29" i="15"/>
  <c r="L9" i="15"/>
  <c r="P11" i="15" s="1"/>
  <c r="O31" i="15"/>
  <c r="P27" i="15"/>
  <c r="O12" i="15"/>
  <c r="P15" i="15"/>
  <c r="O30" i="15"/>
  <c r="P20" i="15"/>
  <c r="O24" i="15"/>
  <c r="P17" i="15"/>
  <c r="O25" i="15"/>
  <c r="P28" i="15"/>
  <c r="O22" i="15"/>
  <c r="O20" i="14"/>
  <c r="P23" i="14"/>
  <c r="O25" i="14"/>
  <c r="P16" i="14"/>
  <c r="O14" i="14"/>
  <c r="P22" i="14"/>
  <c r="O18" i="14"/>
  <c r="P12" i="14"/>
  <c r="O28" i="14"/>
  <c r="P20" i="14"/>
  <c r="O21" i="14"/>
  <c r="P25" i="14"/>
  <c r="O15" i="14"/>
  <c r="P14" i="14"/>
  <c r="O27" i="14"/>
  <c r="P18" i="14"/>
  <c r="O13" i="14"/>
  <c r="L9" i="14"/>
  <c r="P11" i="14" s="1"/>
  <c r="O19" i="14"/>
  <c r="P28" i="14"/>
  <c r="O24" i="14"/>
  <c r="P21" i="14"/>
  <c r="O17" i="14"/>
  <c r="P15" i="14"/>
  <c r="O26" i="14"/>
  <c r="P27" i="14"/>
  <c r="O11" i="14"/>
  <c r="P28" i="5"/>
  <c r="O24" i="5"/>
  <c r="P14" i="5"/>
  <c r="O35" i="5"/>
  <c r="L9" i="5"/>
  <c r="O26" i="5"/>
  <c r="P27" i="5"/>
  <c r="O40" i="5"/>
  <c r="P39" i="5"/>
  <c r="O30" i="5"/>
  <c r="P23" i="5"/>
  <c r="O15" i="5"/>
  <c r="P18" i="5"/>
  <c r="O38" i="5"/>
  <c r="P24" i="5"/>
  <c r="O33" i="5"/>
  <c r="P13" i="5"/>
  <c r="O17" i="5"/>
  <c r="O45" i="5"/>
  <c r="P35" i="5"/>
  <c r="O41" i="5"/>
  <c r="P34" i="5"/>
  <c r="O11" i="5"/>
  <c r="P12" i="5"/>
  <c r="P26" i="5"/>
  <c r="O43" i="5"/>
  <c r="P40" i="5"/>
  <c r="O29" i="5"/>
  <c r="P30" i="5"/>
  <c r="O20" i="5"/>
  <c r="P15" i="5"/>
  <c r="O48" i="5"/>
  <c r="P38" i="5"/>
  <c r="O36" i="5"/>
  <c r="P33" i="5"/>
  <c r="O16" i="5"/>
  <c r="P17" i="5"/>
  <c r="O44" i="5"/>
  <c r="P45" i="5"/>
  <c r="O25" i="5"/>
  <c r="P41" i="5"/>
  <c r="O47" i="5"/>
  <c r="P11" i="5"/>
  <c r="O27" i="5"/>
  <c r="O23" i="5"/>
  <c r="O18" i="5"/>
  <c r="P32" i="5"/>
  <c r="O21" i="5"/>
  <c r="P37" i="5"/>
  <c r="O12" i="5"/>
  <c r="O28" i="5"/>
  <c r="P43" i="5"/>
  <c r="O46" i="5"/>
  <c r="P29" i="5"/>
  <c r="O19" i="5"/>
  <c r="P20" i="5"/>
  <c r="O31" i="5"/>
  <c r="P48" i="5"/>
  <c r="O32" i="5"/>
  <c r="P36" i="5"/>
  <c r="O14" i="5"/>
  <c r="P16" i="5"/>
  <c r="O22" i="5"/>
  <c r="P44" i="5"/>
  <c r="O37" i="5"/>
  <c r="P25" i="5"/>
  <c r="O42" i="5"/>
  <c r="P47" i="5"/>
  <c r="P46" i="5"/>
  <c r="O13" i="5"/>
  <c r="O34" i="5"/>
  <c r="P42" i="5"/>
  <c r="O39" i="5"/>
  <c r="P19" i="5"/>
  <c r="P31" i="5"/>
  <c r="P22" i="5"/>
  <c r="L9" i="13"/>
  <c r="P11" i="13" s="1"/>
  <c r="P20" i="13"/>
  <c r="O12" i="13"/>
  <c r="P18" i="13"/>
  <c r="O19" i="13"/>
  <c r="P15" i="13"/>
  <c r="O14" i="13"/>
  <c r="P12" i="13"/>
  <c r="O13" i="13"/>
  <c r="P19" i="13"/>
  <c r="O16" i="13"/>
  <c r="P14" i="13"/>
  <c r="O17" i="13"/>
  <c r="P13" i="13"/>
  <c r="O11" i="13"/>
  <c r="O20" i="13"/>
  <c r="P16" i="13"/>
  <c r="O18" i="13"/>
  <c r="P17" i="13"/>
  <c r="O15" i="13"/>
  <c r="P25" i="12"/>
  <c r="P13" i="12"/>
  <c r="P20" i="12"/>
  <c r="P16" i="12"/>
  <c r="P14" i="12"/>
  <c r="O27" i="12"/>
  <c r="L9" i="12"/>
  <c r="P11" i="12" s="1"/>
  <c r="O12" i="12"/>
  <c r="O23" i="12"/>
  <c r="P15" i="12"/>
  <c r="P18" i="12"/>
  <c r="P22" i="12"/>
  <c r="P19" i="12"/>
  <c r="O21" i="12"/>
  <c r="O25" i="12"/>
  <c r="O13" i="12"/>
  <c r="O20" i="12"/>
  <c r="O16" i="12"/>
  <c r="O14" i="12"/>
  <c r="C4" i="11"/>
  <c r="O11" i="12"/>
  <c r="P12" i="12"/>
  <c r="O17" i="12"/>
  <c r="P23" i="12"/>
  <c r="O26" i="12"/>
  <c r="P21" i="12"/>
  <c r="O24" i="12"/>
  <c r="P27" i="12"/>
  <c r="O15" i="12"/>
  <c r="O18" i="12"/>
  <c r="P17" i="12"/>
  <c r="O22" i="12"/>
  <c r="P26" i="12"/>
  <c r="O19" i="12"/>
  <c r="R4" i="17" l="1"/>
  <c r="R6" i="17"/>
  <c r="R5" i="17"/>
  <c r="R4" i="16"/>
  <c r="R6" i="16"/>
  <c r="R5" i="16"/>
  <c r="R6" i="15"/>
  <c r="R5" i="15"/>
  <c r="R4" i="15"/>
  <c r="R6" i="14"/>
  <c r="R5" i="14"/>
  <c r="R4" i="14"/>
  <c r="R8" i="14" s="1"/>
  <c r="P9" i="14" s="1"/>
  <c r="R9" i="14" s="1"/>
  <c r="R5" i="5"/>
  <c r="R4" i="5"/>
  <c r="R6" i="5"/>
  <c r="R6" i="13"/>
  <c r="R5" i="13"/>
  <c r="R4" i="13"/>
  <c r="R5" i="12"/>
  <c r="R6" i="12"/>
  <c r="R4" i="12"/>
  <c r="R8" i="16" l="1"/>
  <c r="P9" i="16" s="1"/>
  <c r="R9" i="16" s="1"/>
  <c r="R8" i="17"/>
  <c r="P9" i="17" s="1"/>
  <c r="R9" i="17" s="1"/>
  <c r="R8" i="15"/>
  <c r="P9" i="15" s="1"/>
  <c r="R9" i="15" s="1"/>
  <c r="R8" i="5"/>
  <c r="P9" i="5" s="1"/>
  <c r="R9" i="5" s="1"/>
  <c r="C6" i="11"/>
  <c r="C7" i="11"/>
  <c r="R8" i="13"/>
  <c r="P9" i="13" s="1"/>
  <c r="R9" i="13" s="1"/>
  <c r="R8" i="12"/>
  <c r="P9" i="12" s="1"/>
  <c r="R9" i="12" s="1"/>
  <c r="C5" i="11"/>
  <c r="C9" i="11" l="1"/>
  <c r="D10" i="11" s="1"/>
  <c r="C10" i="11" s="1"/>
</calcChain>
</file>

<file path=xl/sharedStrings.xml><?xml version="1.0" encoding="utf-8"?>
<sst xmlns="http://schemas.openxmlformats.org/spreadsheetml/2006/main" count="1729" uniqueCount="233">
  <si>
    <t>Ранжированный список участников школьного этапа всероссийской олимпиады школьников 
по _ в 4 классах в 2025-2026 учебном году</t>
  </si>
  <si>
    <t>Количество участников по классу</t>
  </si>
  <si>
    <t>Предмет олимпиады:</t>
  </si>
  <si>
    <t>Муж</t>
  </si>
  <si>
    <t>Победители по классу</t>
  </si>
  <si>
    <t>РОО/ГОО</t>
  </si>
  <si>
    <t>ГО г.Октябрьский</t>
  </si>
  <si>
    <t>Жен</t>
  </si>
  <si>
    <t>Призеры по классу</t>
  </si>
  <si>
    <t>Этап:</t>
  </si>
  <si>
    <t>Школьный этап</t>
  </si>
  <si>
    <t>Участники по классу</t>
  </si>
  <si>
    <t>Класс</t>
  </si>
  <si>
    <t>Квота на победителей и призеров</t>
  </si>
  <si>
    <t>Дата проведения</t>
  </si>
  <si>
    <t>Победители и призеры по предмету</t>
  </si>
  <si>
    <t>Max балл за олимпиаду:</t>
  </si>
  <si>
    <t>Проходной балл:</t>
  </si>
  <si>
    <t>Max балл участника:</t>
  </si>
  <si>
    <t>Заменить статус "призер" на "участник"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</si>
  <si>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</si>
  <si>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</si>
  <si>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</si>
  <si>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</si>
  <si>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</si>
  <si>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</si>
  <si>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(имеются/не имеются)</t>
  </si>
  <si>
    <t>Дети-сироты и дети, оставшихся без попечения родителей
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</si>
  <si>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</si>
  <si>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</si>
  <si>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</si>
  <si>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Шифр</t>
  </si>
  <si>
    <t>Результат (балл)</t>
  </si>
  <si>
    <t>Доля в % от максим. количества баллов</t>
  </si>
  <si>
    <t>Рейтинг</t>
  </si>
  <si>
    <t>Статус участника (Победитель, Призер, Участник)</t>
  </si>
  <si>
    <t>ФИО наставника</t>
  </si>
  <si>
    <t xml:space="preserve">Место работы </t>
  </si>
  <si>
    <t>Состав жюри:</t>
  </si>
  <si>
    <t>Ранжированный список участников школьного этапа всероссийской олимпиады школьников 
по истории в 5 классах в 2025-2026 учебном году</t>
  </si>
  <si>
    <t xml:space="preserve">история </t>
  </si>
  <si>
    <t>З</t>
  </si>
  <si>
    <t>В</t>
  </si>
  <si>
    <t>А</t>
  </si>
  <si>
    <t>МБОУ СОШ №17</t>
  </si>
  <si>
    <t>1501</t>
  </si>
  <si>
    <t>Валеева Регина Рустэмовна</t>
  </si>
  <si>
    <t>Ю</t>
  </si>
  <si>
    <t>Д</t>
  </si>
  <si>
    <t>И</t>
  </si>
  <si>
    <t>1502</t>
  </si>
  <si>
    <t>Хасаншина Люция Мазитовна</t>
  </si>
  <si>
    <t>Я</t>
  </si>
  <si>
    <t>Р</t>
  </si>
  <si>
    <t>1503</t>
  </si>
  <si>
    <t>К</t>
  </si>
  <si>
    <t>1504</t>
  </si>
  <si>
    <t>М</t>
  </si>
  <si>
    <t>1505</t>
  </si>
  <si>
    <t>Г</t>
  </si>
  <si>
    <t>1506</t>
  </si>
  <si>
    <t>С</t>
  </si>
  <si>
    <t>1507</t>
  </si>
  <si>
    <t>Ч</t>
  </si>
  <si>
    <t>1508</t>
  </si>
  <si>
    <t>П</t>
  </si>
  <si>
    <t>1509</t>
  </si>
  <si>
    <t>Э</t>
  </si>
  <si>
    <t>1510</t>
  </si>
  <si>
    <t>Е</t>
  </si>
  <si>
    <t>1511</t>
  </si>
  <si>
    <t>1512</t>
  </si>
  <si>
    <t>1513</t>
  </si>
  <si>
    <t>Ф</t>
  </si>
  <si>
    <t>1514</t>
  </si>
  <si>
    <t>1515</t>
  </si>
  <si>
    <t>1516</t>
  </si>
  <si>
    <t>1517</t>
  </si>
  <si>
    <t>Ш</t>
  </si>
  <si>
    <t>1518</t>
  </si>
  <si>
    <t>Т</t>
  </si>
  <si>
    <t>1519</t>
  </si>
  <si>
    <t>Ж</t>
  </si>
  <si>
    <t>1520</t>
  </si>
  <si>
    <t>1521</t>
  </si>
  <si>
    <t>Б</t>
  </si>
  <si>
    <t>1522</t>
  </si>
  <si>
    <t>1523</t>
  </si>
  <si>
    <t>Х</t>
  </si>
  <si>
    <t>1524</t>
  </si>
  <si>
    <t>1525</t>
  </si>
  <si>
    <t>1526</t>
  </si>
  <si>
    <t>1527</t>
  </si>
  <si>
    <t>1528</t>
  </si>
  <si>
    <t>Л</t>
  </si>
  <si>
    <t>1529</t>
  </si>
  <si>
    <t>1530</t>
  </si>
  <si>
    <t>1531</t>
  </si>
  <si>
    <t>1532</t>
  </si>
  <si>
    <t>1533</t>
  </si>
  <si>
    <t>1534</t>
  </si>
  <si>
    <t>1535</t>
  </si>
  <si>
    <t>5203</t>
  </si>
  <si>
    <t>Глазунова Кристина Ричмундовна</t>
  </si>
  <si>
    <t>Н</t>
  </si>
  <si>
    <t>5202</t>
  </si>
  <si>
    <t>5201</t>
  </si>
  <si>
    <t>Председатель</t>
  </si>
  <si>
    <t xml:space="preserve"> Члены жюри:</t>
  </si>
  <si>
    <t>Валеева Р.Р</t>
  </si>
  <si>
    <t>Хасаншина Л.М</t>
  </si>
  <si>
    <t>Глазунова К.Р</t>
  </si>
  <si>
    <t>Алтынбаева З.Р</t>
  </si>
  <si>
    <t>Филимонова С.В</t>
  </si>
  <si>
    <t>Ранжированный список участников школьного этапа всероссийской олимпиады школьников 
по истории в 6 классах в 2025-2026 учебном году</t>
  </si>
  <si>
    <t>история</t>
  </si>
  <si>
    <t>6А</t>
  </si>
  <si>
    <t>1601</t>
  </si>
  <si>
    <t>МБОУ СОШ№17</t>
  </si>
  <si>
    <t>1602</t>
  </si>
  <si>
    <t>1603</t>
  </si>
  <si>
    <t>1604</t>
  </si>
  <si>
    <t>1605</t>
  </si>
  <si>
    <t>1606</t>
  </si>
  <si>
    <t>1607</t>
  </si>
  <si>
    <t>6Г</t>
  </si>
  <si>
    <t>6203</t>
  </si>
  <si>
    <t>6204</t>
  </si>
  <si>
    <t>6205</t>
  </si>
  <si>
    <t>6В</t>
  </si>
  <si>
    <t>6202</t>
  </si>
  <si>
    <t>6201</t>
  </si>
  <si>
    <t>6Б</t>
  </si>
  <si>
    <t>У</t>
  </si>
  <si>
    <t>Члены жюри:</t>
  </si>
  <si>
    <t>Хасаншина Л.М.</t>
  </si>
  <si>
    <t>Ранжированный список участников школьного этапа всероссийской олимпиады школьников 
по истории в 7 классах в 2025-2026 учебном году</t>
  </si>
  <si>
    <t>7Б</t>
  </si>
  <si>
    <t>1701</t>
  </si>
  <si>
    <t>1702</t>
  </si>
  <si>
    <t>7А</t>
  </si>
  <si>
    <t>1703</t>
  </si>
  <si>
    <t>1704</t>
  </si>
  <si>
    <t>1705</t>
  </si>
  <si>
    <t>1706</t>
  </si>
  <si>
    <t>1707</t>
  </si>
  <si>
    <t>1708</t>
  </si>
  <si>
    <t>1709</t>
  </si>
  <si>
    <t>7Г</t>
  </si>
  <si>
    <t>7201</t>
  </si>
  <si>
    <t>Ранжированный список участников школьного этапа всероссийской олимпиады школьников 
по истории в 8 классах в 2025-2026 учебном году</t>
  </si>
  <si>
    <t>8Б</t>
  </si>
  <si>
    <t>1801</t>
  </si>
  <si>
    <t>1802</t>
  </si>
  <si>
    <t>1803</t>
  </si>
  <si>
    <t>1804</t>
  </si>
  <si>
    <t>1805</t>
  </si>
  <si>
    <t>1806</t>
  </si>
  <si>
    <t>8Г</t>
  </si>
  <si>
    <t>8208</t>
  </si>
  <si>
    <t>8В</t>
  </si>
  <si>
    <t>8209</t>
  </si>
  <si>
    <t>8211</t>
  </si>
  <si>
    <t>8210</t>
  </si>
  <si>
    <t>8212</t>
  </si>
  <si>
    <t>8206</t>
  </si>
  <si>
    <t>8201</t>
  </si>
  <si>
    <t>8202</t>
  </si>
  <si>
    <t>О</t>
  </si>
  <si>
    <t>8207</t>
  </si>
  <si>
    <t>8204</t>
  </si>
  <si>
    <t>8205</t>
  </si>
  <si>
    <t>8203</t>
  </si>
  <si>
    <t>Ранжированный список участников школьного этапа всероссийской олимпиады школьников 
по истории в 9 классах в 2025-2026 учебном году</t>
  </si>
  <si>
    <t>1901</t>
  </si>
  <si>
    <t>1902</t>
  </si>
  <si>
    <t>1903</t>
  </si>
  <si>
    <t>1904</t>
  </si>
  <si>
    <t>1905</t>
  </si>
  <si>
    <t>1906</t>
  </si>
  <si>
    <t>1907</t>
  </si>
  <si>
    <t>9211</t>
  </si>
  <si>
    <t>9204</t>
  </si>
  <si>
    <t>9207</t>
  </si>
  <si>
    <t>9201</t>
  </si>
  <si>
    <t>9203</t>
  </si>
  <si>
    <t>9202</t>
  </si>
  <si>
    <t>9214</t>
  </si>
  <si>
    <t>9217</t>
  </si>
  <si>
    <t>9216</t>
  </si>
  <si>
    <t>9212</t>
  </si>
  <si>
    <t>9210</t>
  </si>
  <si>
    <t>9213</t>
  </si>
  <si>
    <t>9206</t>
  </si>
  <si>
    <t>9205</t>
  </si>
  <si>
    <t>9209</t>
  </si>
  <si>
    <t>9208</t>
  </si>
  <si>
    <t>9215</t>
  </si>
  <si>
    <t>Ранжированный список участников школьного этапа всероссийской олимпиады школьников 
по истории в 10 классах в 2025-2026 учебном году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</si>
  <si>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</si>
  <si>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</si>
  <si>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</si>
  <si>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</si>
  <si>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</si>
  <si>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</si>
  <si>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</si>
  <si>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</si>
  <si>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</si>
  <si>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</si>
  <si>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</si>
  <si>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1012</t>
  </si>
  <si>
    <t>Ранжированный список участников школьного этапа всероссийской олимпиады школьников 
по истории в 11 классах в 2025-2026 учебном году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</si>
  <si>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</si>
  <si>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</si>
  <si>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</si>
  <si>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</si>
  <si>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</si>
  <si>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</si>
  <si>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</si>
  <si>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</si>
  <si>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</si>
  <si>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Информация о победителях и призерах по предмету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</si>
  <si>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</si>
  <si>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</si>
  <si>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</si>
  <si>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</si>
  <si>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1608</t>
  </si>
  <si>
    <t>1610</t>
  </si>
  <si>
    <t>1609</t>
  </si>
  <si>
    <t>1611</t>
  </si>
  <si>
    <t>1612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</si>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</sst>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dd\.mm\.yyyy"/>
    <numFmt numFmtId="166" formatCode="[$-419]dd&quot;.&quot;mm&quot;.&quot;yyyy"/>
    <numFmt numFmtId="167" formatCode="[$-419]General"/>
    <numFmt numFmtId="168" formatCode="0.0"/>
  </numFmts>
  <fonts count="9" x14ac:knownFonts="1">
    <font>
      <sz val="10"/>
      <name val="Arial Cyr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charset val="204"/>
    </font>
    <font>
      <b/>
      <sz val="11"/>
      <name val="Times New Roman"/>
      <charset val="204"/>
    </font>
    <font>
      <sz val="11"/>
      <color theme="0"/>
      <name val="Times New Roman"/>
      <charset val="204"/>
    </font>
    <font>
      <sz val="10"/>
      <name val="Times New Roman"/>
      <charset val="204"/>
    </font>
    <font>
      <b/>
      <sz val="11"/>
      <color theme="0"/>
      <name val="Times New Roman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9" fontId="1" fillId="0" borderId="1" xfId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" fontId="1" fillId="0" borderId="1" xfId="0" applyNumberFormat="1" applyFont="1" applyBorder="1" applyAlignment="1">
      <alignment horizontal="center" vertical="center"/>
    </xf>
    <xf numFmtId="9" fontId="2" fillId="0" borderId="0" xfId="0" applyNumberFormat="1" applyFont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3" fillId="0" borderId="0" xfId="0" applyFont="1" applyFill="1" applyBorder="1"/>
    <xf numFmtId="165" fontId="3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4" fillId="0" borderId="0" xfId="1" applyNumberFormat="1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165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left" vertical="center"/>
    </xf>
    <xf numFmtId="165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top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9" fontId="5" fillId="0" borderId="0" xfId="1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9" fontId="3" fillId="0" borderId="1" xfId="1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7" fontId="3" fillId="0" borderId="1" xfId="0" applyNumberFormat="1" applyFont="1" applyFill="1" applyBorder="1" applyAlignment="1">
      <alignment vertical="center"/>
    </xf>
    <xf numFmtId="167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9" fontId="4" fillId="0" borderId="0" xfId="1" applyFont="1" applyAlignment="1">
      <alignment horizontal="center" vertical="center"/>
    </xf>
    <xf numFmtId="164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center"/>
    </xf>
    <xf numFmtId="0" fontId="3" fillId="0" borderId="0" xfId="0" applyFont="1" applyFill="1"/>
    <xf numFmtId="0" fontId="4" fillId="0" borderId="0" xfId="0" applyFont="1" applyAlignment="1">
      <alignment horizontal="left"/>
    </xf>
    <xf numFmtId="168" fontId="3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vertical="top"/>
    </xf>
  </cellXfs>
  <cellStyles count="2">
    <cellStyle name="Обычный" xfId="0" builtinId="0"/>
    <cellStyle name="Процентный" xfId="1" builtinId="5"/>
  </cellStyles>
  <dxfs count="32"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95820" cy="10412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90" zoomScaleNormal="90" workbookViewId="0">
      <selection activeCell="H9" sqref="H9"/>
    </sheetView>
  </sheetViews>
  <sheetFormatPr defaultColWidth="9" defaultRowHeight="12.75" x14ac:dyDescent="0.2"/>
  <sheetData/>
  <pageMargins left="0.25" right="0.25" top="0.75" bottom="0.75" header="0.3" footer="0.3"/>
  <pageSetup paperSize="9" scale="90" fitToHeight="0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D10" sqref="D10"/>
    </sheetView>
  </sheetViews>
  <sheetFormatPr defaultColWidth="9" defaultRowHeight="12.75" x14ac:dyDescent="0.2"/>
  <cols>
    <col min="2" max="2" width="40" customWidth="1"/>
  </cols>
  <sheetData>
    <row r="2" spans="2:4" x14ac:dyDescent="0.2">
      <c r="B2" s="2" t="s">
        <v>221</v>
      </c>
    </row>
    <row r="4" spans="2:4" s="1" customFormat="1" ht="24" customHeight="1" x14ac:dyDescent="0.2">
      <c r="B4" s="3" t="s">
        <v>222</v>
      </c>
      <c r="C4" s="4">
        <f>SUM('4 класс:11 класс'!R2)</f>
        <v>129</v>
      </c>
    </row>
    <row r="5" spans="2:4" s="1" customFormat="1" ht="24" customHeight="1" x14ac:dyDescent="0.2">
      <c r="B5" s="3" t="s">
        <v>223</v>
      </c>
      <c r="C5" s="4">
        <f>SUM('4 класс:11 класс'!R4)</f>
        <v>8</v>
      </c>
    </row>
    <row r="6" spans="2:4" s="1" customFormat="1" ht="24" customHeight="1" x14ac:dyDescent="0.2">
      <c r="B6" s="3" t="s">
        <v>224</v>
      </c>
      <c r="C6" s="4">
        <f>SUM('4 класс:11 класс'!R5)</f>
        <v>29</v>
      </c>
    </row>
    <row r="7" spans="2:4" s="1" customFormat="1" ht="24" customHeight="1" x14ac:dyDescent="0.2">
      <c r="B7" s="3" t="s">
        <v>225</v>
      </c>
      <c r="C7" s="4">
        <f>SUM('4 класс:11 класс'!R6)</f>
        <v>92</v>
      </c>
    </row>
    <row r="8" spans="2:4" s="1" customFormat="1" ht="24" customHeight="1" x14ac:dyDescent="0.2">
      <c r="B8" s="3" t="s">
        <v>13</v>
      </c>
      <c r="C8" s="5">
        <v>0.45</v>
      </c>
    </row>
    <row r="9" spans="2:4" s="1" customFormat="1" ht="24" customHeight="1" x14ac:dyDescent="0.2">
      <c r="B9" s="6" t="s">
        <v>15</v>
      </c>
      <c r="C9" s="5">
        <f>(C5+C6)/C4</f>
        <v>0.2868217054263566</v>
      </c>
    </row>
    <row r="10" spans="2:4" s="1" customFormat="1" ht="24" customHeight="1" x14ac:dyDescent="0.2">
      <c r="B10" s="3" t="s">
        <v>19</v>
      </c>
      <c r="C10" s="7">
        <f>IF((C4*D10)&gt;0,(C4*D10),0)</f>
        <v>0</v>
      </c>
      <c r="D10" s="8">
        <f>C9-45%</f>
        <v>-0.16317829457364341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D7" workbookViewId="0">
      <selection activeCell="H9" sqref="H9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3.42578125" style="10" customWidth="1"/>
    <col min="19" max="16384" width="9.140625" style="10"/>
  </cols>
  <sheetData>
    <row r="1" spans="1:2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21" ht="32.25" customHeight="1" x14ac:dyDescent="0.25">
      <c r="B2" s="11"/>
      <c r="C2" s="58" t="s">
        <v>0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48" t="s">
        <v>1</v>
      </c>
      <c r="R2" s="49">
        <f>COUNTA(M11:M60)</f>
        <v>0</v>
      </c>
    </row>
    <row r="3" spans="1:2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8"/>
      <c r="R3" s="49"/>
    </row>
    <row r="4" spans="1:21" x14ac:dyDescent="0.25">
      <c r="A4" s="13" t="s">
        <v>2</v>
      </c>
      <c r="B4" s="14"/>
      <c r="C4" s="13"/>
      <c r="E4" s="15" t="s">
        <v>3</v>
      </c>
      <c r="F4" s="16"/>
      <c r="Q4" s="19" t="s">
        <v>4</v>
      </c>
      <c r="R4" s="50">
        <f>COUNTIF(P11:P60,"победитель")</f>
        <v>0</v>
      </c>
    </row>
    <row r="5" spans="1:21" x14ac:dyDescent="0.25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49">
        <f>COUNTIF(P11:P60,"призер")</f>
        <v>0</v>
      </c>
    </row>
    <row r="6" spans="1:21" x14ac:dyDescent="0.25">
      <c r="A6" s="13" t="s">
        <v>9</v>
      </c>
      <c r="B6" s="14"/>
      <c r="C6" s="13" t="s">
        <v>10</v>
      </c>
      <c r="E6" s="16"/>
      <c r="F6" s="16"/>
      <c r="Q6" s="19" t="s">
        <v>11</v>
      </c>
      <c r="R6" s="49">
        <f>COUNTIF(P11:P60,"участник")</f>
        <v>0</v>
      </c>
    </row>
    <row r="7" spans="1:21" x14ac:dyDescent="0.25">
      <c r="A7" s="13" t="s">
        <v>12</v>
      </c>
      <c r="B7" s="14"/>
      <c r="C7" s="13">
        <v>4</v>
      </c>
      <c r="E7" s="16"/>
      <c r="F7" s="16"/>
      <c r="P7" s="33"/>
      <c r="Q7" s="19" t="s">
        <v>13</v>
      </c>
      <c r="R7" s="51">
        <v>0.45</v>
      </c>
    </row>
    <row r="8" spans="1:21" x14ac:dyDescent="0.25">
      <c r="A8" s="13" t="s">
        <v>14</v>
      </c>
      <c r="B8" s="14"/>
      <c r="C8" s="17"/>
      <c r="F8" s="16"/>
      <c r="M8" s="56"/>
      <c r="Q8" s="52" t="s">
        <v>15</v>
      </c>
      <c r="R8" s="51" t="e">
        <f>(R4+R5)/R2</f>
        <v>#DIV/0!</v>
      </c>
    </row>
    <row r="9" spans="1:21" x14ac:dyDescent="0.25">
      <c r="C9" s="59" t="s">
        <v>16</v>
      </c>
      <c r="D9" s="59"/>
      <c r="E9" s="18"/>
      <c r="G9" s="19" t="s">
        <v>17</v>
      </c>
      <c r="H9" s="55">
        <f>E9/2</f>
        <v>0</v>
      </c>
      <c r="J9" s="34" t="s">
        <v>18</v>
      </c>
      <c r="K9" s="35">
        <f>MAX(M11:M60)</f>
        <v>0</v>
      </c>
      <c r="L9" s="36" t="e">
        <f>IF(K9*100/E9&gt;=50,"победитель","участник")</f>
        <v>#DIV/0!</v>
      </c>
      <c r="M9" s="56"/>
      <c r="P9" s="37" t="e">
        <f>R8-45%</f>
        <v>#DIV/0!</v>
      </c>
      <c r="Q9" s="19" t="s">
        <v>19</v>
      </c>
      <c r="R9" s="53" t="e">
        <f>IF((R2*P9)&gt;0,(R2*P9),0)</f>
        <v>#DIV/0!</v>
      </c>
    </row>
    <row r="10" spans="1:21" ht="90" x14ac:dyDescent="0.25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38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4"/>
      <c r="T10" s="54"/>
      <c r="U10" s="54"/>
    </row>
    <row r="11" spans="1:21" s="9" customFormat="1" ht="12.95" customHeight="1" x14ac:dyDescent="0.2">
      <c r="A11" s="21">
        <v>1</v>
      </c>
      <c r="B11" s="24" t="s">
        <v>6</v>
      </c>
      <c r="C11" s="25"/>
      <c r="D11" s="25"/>
      <c r="E11" s="25"/>
      <c r="F11" s="26"/>
      <c r="G11" s="27"/>
      <c r="H11" s="27"/>
      <c r="I11" s="39"/>
      <c r="J11" s="39"/>
      <c r="K11" s="40"/>
      <c r="L11" s="41"/>
      <c r="M11" s="42"/>
      <c r="N11" s="43" t="str">
        <f t="shared" ref="N11:N60" si="0">IF(M11="","",M11/$E$9)</f>
        <v/>
      </c>
      <c r="O11" s="43" t="str">
        <f t="shared" ref="O11:O60" si="1">IF(M11="","",M11/$K$9)</f>
        <v/>
      </c>
      <c r="P11" s="44" t="str">
        <f>IF(M11="","",IF($K$9=M11,$L$9,IF(M11&gt;=$H$9,"призер","участник")))</f>
        <v/>
      </c>
      <c r="Q11" s="39"/>
      <c r="R11" s="47"/>
    </row>
    <row r="12" spans="1:21" s="9" customFormat="1" ht="12.95" customHeight="1" x14ac:dyDescent="0.2">
      <c r="A12" s="21">
        <v>2</v>
      </c>
      <c r="B12" s="24" t="s">
        <v>6</v>
      </c>
      <c r="C12" s="25"/>
      <c r="D12" s="25"/>
      <c r="E12" s="25"/>
      <c r="F12" s="26"/>
      <c r="G12" s="27"/>
      <c r="H12" s="27"/>
      <c r="I12" s="39"/>
      <c r="J12" s="39"/>
      <c r="K12" s="40"/>
      <c r="L12" s="41"/>
      <c r="M12" s="42"/>
      <c r="N12" s="43" t="str">
        <f t="shared" si="0"/>
        <v/>
      </c>
      <c r="O12" s="43" t="str">
        <f t="shared" si="1"/>
        <v/>
      </c>
      <c r="P12" s="44" t="str">
        <f t="shared" ref="P12:P60" si="2">IF(M12="","",IF($K$9=M12,$L$9,IF(M12&gt;=$H$9,"призер","участник")))</f>
        <v/>
      </c>
      <c r="Q12" s="39"/>
      <c r="R12" s="47"/>
    </row>
    <row r="13" spans="1:21" x14ac:dyDescent="0.25">
      <c r="A13" s="21">
        <v>3</v>
      </c>
      <c r="B13" s="24" t="s">
        <v>6</v>
      </c>
      <c r="C13" s="25"/>
      <c r="D13" s="25"/>
      <c r="E13" s="25"/>
      <c r="F13" s="28"/>
      <c r="G13" s="27"/>
      <c r="H13" s="27"/>
      <c r="I13" s="45"/>
      <c r="J13" s="45"/>
      <c r="K13" s="46"/>
      <c r="L13" s="41"/>
      <c r="M13" s="42"/>
      <c r="N13" s="43" t="str">
        <f t="shared" si="0"/>
        <v/>
      </c>
      <c r="O13" s="43" t="str">
        <f t="shared" si="1"/>
        <v/>
      </c>
      <c r="P13" s="44" t="str">
        <f t="shared" si="2"/>
        <v/>
      </c>
      <c r="Q13" s="39"/>
      <c r="R13" s="47"/>
    </row>
    <row r="14" spans="1:21" x14ac:dyDescent="0.25">
      <c r="A14" s="21">
        <v>4</v>
      </c>
      <c r="B14" s="24" t="s">
        <v>6</v>
      </c>
      <c r="C14" s="25"/>
      <c r="D14" s="25"/>
      <c r="E14" s="25"/>
      <c r="F14" s="26"/>
      <c r="G14" s="27"/>
      <c r="H14" s="27"/>
      <c r="I14" s="39"/>
      <c r="J14" s="39"/>
      <c r="K14" s="40"/>
      <c r="L14" s="41"/>
      <c r="M14" s="42"/>
      <c r="N14" s="43" t="str">
        <f t="shared" si="0"/>
        <v/>
      </c>
      <c r="O14" s="43" t="str">
        <f t="shared" si="1"/>
        <v/>
      </c>
      <c r="P14" s="44" t="str">
        <f t="shared" si="2"/>
        <v/>
      </c>
      <c r="Q14" s="39"/>
      <c r="R14" s="47"/>
    </row>
    <row r="15" spans="1:21" x14ac:dyDescent="0.25">
      <c r="A15" s="21">
        <v>5</v>
      </c>
      <c r="B15" s="24" t="s">
        <v>6</v>
      </c>
      <c r="C15" s="25"/>
      <c r="D15" s="25"/>
      <c r="E15" s="25"/>
      <c r="F15" s="26"/>
      <c r="G15" s="27"/>
      <c r="H15" s="27"/>
      <c r="I15" s="39"/>
      <c r="J15" s="39"/>
      <c r="K15" s="40"/>
      <c r="L15" s="41"/>
      <c r="M15" s="42"/>
      <c r="N15" s="43" t="str">
        <f t="shared" si="0"/>
        <v/>
      </c>
      <c r="O15" s="43" t="str">
        <f t="shared" si="1"/>
        <v/>
      </c>
      <c r="P15" s="44" t="str">
        <f t="shared" si="2"/>
        <v/>
      </c>
      <c r="Q15" s="39"/>
      <c r="R15" s="47"/>
    </row>
    <row r="16" spans="1:21" x14ac:dyDescent="0.25">
      <c r="A16" s="21">
        <v>6</v>
      </c>
      <c r="B16" s="24" t="s">
        <v>6</v>
      </c>
      <c r="C16" s="25"/>
      <c r="D16" s="25"/>
      <c r="E16" s="25"/>
      <c r="F16" s="26"/>
      <c r="G16" s="27"/>
      <c r="H16" s="27"/>
      <c r="I16" s="39"/>
      <c r="J16" s="39"/>
      <c r="K16" s="40"/>
      <c r="L16" s="41"/>
      <c r="M16" s="42"/>
      <c r="N16" s="43" t="str">
        <f t="shared" si="0"/>
        <v/>
      </c>
      <c r="O16" s="43" t="str">
        <f t="shared" si="1"/>
        <v/>
      </c>
      <c r="P16" s="44" t="str">
        <f t="shared" si="2"/>
        <v/>
      </c>
      <c r="Q16" s="39"/>
      <c r="R16" s="47"/>
    </row>
    <row r="17" spans="1:18" x14ac:dyDescent="0.25">
      <c r="A17" s="21">
        <v>7</v>
      </c>
      <c r="B17" s="24" t="s">
        <v>6</v>
      </c>
      <c r="C17" s="25"/>
      <c r="D17" s="25"/>
      <c r="E17" s="25"/>
      <c r="F17" s="26"/>
      <c r="G17" s="27"/>
      <c r="H17" s="27"/>
      <c r="I17" s="39"/>
      <c r="J17" s="39"/>
      <c r="K17" s="40"/>
      <c r="L17" s="41"/>
      <c r="M17" s="42"/>
      <c r="N17" s="43" t="str">
        <f t="shared" si="0"/>
        <v/>
      </c>
      <c r="O17" s="43" t="str">
        <f t="shared" si="1"/>
        <v/>
      </c>
      <c r="P17" s="44" t="str">
        <f t="shared" si="2"/>
        <v/>
      </c>
      <c r="Q17" s="39"/>
      <c r="R17" s="47"/>
    </row>
    <row r="18" spans="1:18" x14ac:dyDescent="0.25">
      <c r="A18" s="21">
        <v>8</v>
      </c>
      <c r="B18" s="24" t="s">
        <v>6</v>
      </c>
      <c r="C18" s="25"/>
      <c r="D18" s="25"/>
      <c r="E18" s="25"/>
      <c r="F18" s="26"/>
      <c r="G18" s="27"/>
      <c r="H18" s="27"/>
      <c r="I18" s="39"/>
      <c r="J18" s="39"/>
      <c r="K18" s="40"/>
      <c r="L18" s="41"/>
      <c r="M18" s="42"/>
      <c r="N18" s="43" t="str">
        <f t="shared" si="0"/>
        <v/>
      </c>
      <c r="O18" s="43" t="str">
        <f t="shared" si="1"/>
        <v/>
      </c>
      <c r="P18" s="44" t="str">
        <f t="shared" si="2"/>
        <v/>
      </c>
      <c r="Q18" s="39"/>
      <c r="R18" s="47"/>
    </row>
    <row r="19" spans="1:18" x14ac:dyDescent="0.25">
      <c r="A19" s="21">
        <v>9</v>
      </c>
      <c r="B19" s="24" t="s">
        <v>6</v>
      </c>
      <c r="C19" s="25"/>
      <c r="D19" s="25"/>
      <c r="E19" s="25"/>
      <c r="F19" s="26"/>
      <c r="G19" s="27"/>
      <c r="H19" s="27"/>
      <c r="I19" s="39"/>
      <c r="J19" s="39"/>
      <c r="K19" s="40"/>
      <c r="L19" s="41"/>
      <c r="M19" s="42"/>
      <c r="N19" s="43" t="str">
        <f t="shared" si="0"/>
        <v/>
      </c>
      <c r="O19" s="43" t="str">
        <f t="shared" si="1"/>
        <v/>
      </c>
      <c r="P19" s="44" t="str">
        <f t="shared" si="2"/>
        <v/>
      </c>
      <c r="Q19" s="39"/>
      <c r="R19" s="47"/>
    </row>
    <row r="20" spans="1:18" x14ac:dyDescent="0.25">
      <c r="A20" s="21">
        <v>10</v>
      </c>
      <c r="B20" s="24" t="s">
        <v>6</v>
      </c>
      <c r="C20" s="25"/>
      <c r="D20" s="25"/>
      <c r="E20" s="25"/>
      <c r="F20" s="26"/>
      <c r="G20" s="27"/>
      <c r="H20" s="27"/>
      <c r="I20" s="39"/>
      <c r="J20" s="39"/>
      <c r="K20" s="40"/>
      <c r="L20" s="41"/>
      <c r="M20" s="42"/>
      <c r="N20" s="43" t="str">
        <f t="shared" si="0"/>
        <v/>
      </c>
      <c r="O20" s="43" t="str">
        <f t="shared" si="1"/>
        <v/>
      </c>
      <c r="P20" s="44" t="str">
        <f t="shared" si="2"/>
        <v/>
      </c>
      <c r="Q20" s="39"/>
      <c r="R20" s="47"/>
    </row>
    <row r="21" spans="1:18" x14ac:dyDescent="0.25">
      <c r="A21" s="21">
        <v>11</v>
      </c>
      <c r="B21" s="24" t="s">
        <v>6</v>
      </c>
      <c r="C21" s="25"/>
      <c r="D21" s="25"/>
      <c r="E21" s="25"/>
      <c r="F21" s="26"/>
      <c r="G21" s="27"/>
      <c r="H21" s="27"/>
      <c r="I21" s="39"/>
      <c r="J21" s="39"/>
      <c r="K21" s="40"/>
      <c r="L21" s="41"/>
      <c r="M21" s="42"/>
      <c r="N21" s="43" t="str">
        <f t="shared" si="0"/>
        <v/>
      </c>
      <c r="O21" s="43" t="str">
        <f t="shared" si="1"/>
        <v/>
      </c>
      <c r="P21" s="44" t="str">
        <f t="shared" si="2"/>
        <v/>
      </c>
      <c r="Q21" s="39"/>
      <c r="R21" s="47"/>
    </row>
    <row r="22" spans="1:18" x14ac:dyDescent="0.25">
      <c r="A22" s="21">
        <v>12</v>
      </c>
      <c r="B22" s="24" t="s">
        <v>6</v>
      </c>
      <c r="C22" s="25"/>
      <c r="D22" s="25"/>
      <c r="E22" s="25"/>
      <c r="F22" s="26"/>
      <c r="G22" s="27"/>
      <c r="H22" s="27"/>
      <c r="I22" s="39"/>
      <c r="J22" s="39"/>
      <c r="K22" s="40"/>
      <c r="L22" s="41"/>
      <c r="M22" s="42"/>
      <c r="N22" s="43" t="str">
        <f t="shared" si="0"/>
        <v/>
      </c>
      <c r="O22" s="43" t="str">
        <f t="shared" si="1"/>
        <v/>
      </c>
      <c r="P22" s="44" t="str">
        <f t="shared" si="2"/>
        <v/>
      </c>
      <c r="Q22" s="39"/>
      <c r="R22" s="47"/>
    </row>
    <row r="23" spans="1:18" x14ac:dyDescent="0.25">
      <c r="A23" s="21">
        <v>13</v>
      </c>
      <c r="B23" s="24" t="s">
        <v>6</v>
      </c>
      <c r="C23" s="25"/>
      <c r="D23" s="25"/>
      <c r="E23" s="25"/>
      <c r="F23" s="26"/>
      <c r="G23" s="27"/>
      <c r="H23" s="27"/>
      <c r="I23" s="39"/>
      <c r="J23" s="39"/>
      <c r="K23" s="40"/>
      <c r="L23" s="41"/>
      <c r="M23" s="42"/>
      <c r="N23" s="43" t="str">
        <f t="shared" si="0"/>
        <v/>
      </c>
      <c r="O23" s="43" t="str">
        <f t="shared" si="1"/>
        <v/>
      </c>
      <c r="P23" s="44" t="str">
        <f t="shared" si="2"/>
        <v/>
      </c>
      <c r="Q23" s="39"/>
      <c r="R23" s="47"/>
    </row>
    <row r="24" spans="1:18" x14ac:dyDescent="0.25">
      <c r="A24" s="21">
        <v>14</v>
      </c>
      <c r="B24" s="24" t="s">
        <v>6</v>
      </c>
      <c r="C24" s="25"/>
      <c r="D24" s="25"/>
      <c r="E24" s="25"/>
      <c r="F24" s="26"/>
      <c r="G24" s="27"/>
      <c r="H24" s="27"/>
      <c r="I24" s="39"/>
      <c r="J24" s="39"/>
      <c r="K24" s="40"/>
      <c r="L24" s="41"/>
      <c r="M24" s="42"/>
      <c r="N24" s="43" t="str">
        <f t="shared" si="0"/>
        <v/>
      </c>
      <c r="O24" s="43" t="str">
        <f t="shared" si="1"/>
        <v/>
      </c>
      <c r="P24" s="44" t="str">
        <f t="shared" si="2"/>
        <v/>
      </c>
      <c r="Q24" s="39"/>
      <c r="R24" s="47"/>
    </row>
    <row r="25" spans="1:18" x14ac:dyDescent="0.25">
      <c r="A25" s="21">
        <v>15</v>
      </c>
      <c r="B25" s="24" t="s">
        <v>6</v>
      </c>
      <c r="C25" s="25"/>
      <c r="D25" s="25"/>
      <c r="E25" s="25"/>
      <c r="F25" s="26"/>
      <c r="G25" s="27"/>
      <c r="H25" s="27"/>
      <c r="I25" s="39"/>
      <c r="J25" s="39"/>
      <c r="K25" s="40"/>
      <c r="L25" s="41"/>
      <c r="M25" s="42"/>
      <c r="N25" s="43" t="str">
        <f t="shared" si="0"/>
        <v/>
      </c>
      <c r="O25" s="43" t="str">
        <f t="shared" si="1"/>
        <v/>
      </c>
      <c r="P25" s="44" t="str">
        <f t="shared" si="2"/>
        <v/>
      </c>
      <c r="Q25" s="39"/>
      <c r="R25" s="47"/>
    </row>
    <row r="26" spans="1:18" x14ac:dyDescent="0.25">
      <c r="A26" s="21">
        <v>16</v>
      </c>
      <c r="B26" s="24" t="s">
        <v>6</v>
      </c>
      <c r="C26" s="25"/>
      <c r="D26" s="25"/>
      <c r="E26" s="25"/>
      <c r="F26" s="26"/>
      <c r="G26" s="27"/>
      <c r="H26" s="27"/>
      <c r="I26" s="39"/>
      <c r="J26" s="39"/>
      <c r="K26" s="40"/>
      <c r="L26" s="41"/>
      <c r="M26" s="42"/>
      <c r="N26" s="43" t="str">
        <f t="shared" si="0"/>
        <v/>
      </c>
      <c r="O26" s="43" t="str">
        <f t="shared" si="1"/>
        <v/>
      </c>
      <c r="P26" s="44" t="str">
        <f t="shared" si="2"/>
        <v/>
      </c>
      <c r="Q26" s="39"/>
      <c r="R26" s="47"/>
    </row>
    <row r="27" spans="1:18" x14ac:dyDescent="0.25">
      <c r="A27" s="21">
        <v>17</v>
      </c>
      <c r="B27" s="24" t="s">
        <v>6</v>
      </c>
      <c r="C27" s="25"/>
      <c r="D27" s="25"/>
      <c r="E27" s="25"/>
      <c r="F27" s="26"/>
      <c r="G27" s="27"/>
      <c r="H27" s="27"/>
      <c r="I27" s="39"/>
      <c r="J27" s="39"/>
      <c r="K27" s="40"/>
      <c r="L27" s="41"/>
      <c r="M27" s="42"/>
      <c r="N27" s="43" t="str">
        <f t="shared" si="0"/>
        <v/>
      </c>
      <c r="O27" s="43" t="str">
        <f t="shared" si="1"/>
        <v/>
      </c>
      <c r="P27" s="44" t="str">
        <f t="shared" si="2"/>
        <v/>
      </c>
      <c r="Q27" s="39"/>
      <c r="R27" s="47"/>
    </row>
    <row r="28" spans="1:18" x14ac:dyDescent="0.25">
      <c r="A28" s="21">
        <v>18</v>
      </c>
      <c r="B28" s="24" t="s">
        <v>6</v>
      </c>
      <c r="C28" s="25"/>
      <c r="D28" s="25"/>
      <c r="E28" s="25"/>
      <c r="F28" s="26"/>
      <c r="G28" s="27"/>
      <c r="H28" s="27"/>
      <c r="I28" s="39"/>
      <c r="J28" s="39"/>
      <c r="K28" s="40"/>
      <c r="L28" s="41"/>
      <c r="M28" s="42"/>
      <c r="N28" s="43" t="str">
        <f t="shared" si="0"/>
        <v/>
      </c>
      <c r="O28" s="43" t="str">
        <f t="shared" si="1"/>
        <v/>
      </c>
      <c r="P28" s="44" t="str">
        <f t="shared" si="2"/>
        <v/>
      </c>
      <c r="Q28" s="39"/>
      <c r="R28" s="47"/>
    </row>
    <row r="29" spans="1:18" x14ac:dyDescent="0.25">
      <c r="A29" s="21">
        <v>19</v>
      </c>
      <c r="B29" s="24" t="s">
        <v>6</v>
      </c>
      <c r="C29" s="25"/>
      <c r="D29" s="25"/>
      <c r="E29" s="25"/>
      <c r="F29" s="26"/>
      <c r="G29" s="27"/>
      <c r="H29" s="27"/>
      <c r="I29" s="39"/>
      <c r="J29" s="39"/>
      <c r="K29" s="40"/>
      <c r="L29" s="41"/>
      <c r="M29" s="42"/>
      <c r="N29" s="43" t="str">
        <f t="shared" si="0"/>
        <v/>
      </c>
      <c r="O29" s="43" t="str">
        <f t="shared" si="1"/>
        <v/>
      </c>
      <c r="P29" s="44" t="str">
        <f t="shared" si="2"/>
        <v/>
      </c>
      <c r="Q29" s="39"/>
      <c r="R29" s="47"/>
    </row>
    <row r="30" spans="1:18" x14ac:dyDescent="0.25">
      <c r="A30" s="21">
        <v>20</v>
      </c>
      <c r="B30" s="24" t="s">
        <v>6</v>
      </c>
      <c r="C30" s="25"/>
      <c r="D30" s="25"/>
      <c r="E30" s="25"/>
      <c r="F30" s="26"/>
      <c r="G30" s="27"/>
      <c r="H30" s="27"/>
      <c r="I30" s="39"/>
      <c r="J30" s="39"/>
      <c r="K30" s="40"/>
      <c r="L30" s="41"/>
      <c r="M30" s="42"/>
      <c r="N30" s="43" t="str">
        <f t="shared" si="0"/>
        <v/>
      </c>
      <c r="O30" s="43" t="str">
        <f t="shared" si="1"/>
        <v/>
      </c>
      <c r="P30" s="44" t="str">
        <f t="shared" si="2"/>
        <v/>
      </c>
      <c r="Q30" s="39"/>
      <c r="R30" s="47"/>
    </row>
    <row r="31" spans="1:18" x14ac:dyDescent="0.25">
      <c r="A31" s="21">
        <v>21</v>
      </c>
      <c r="B31" s="24" t="s">
        <v>6</v>
      </c>
      <c r="C31" s="25"/>
      <c r="D31" s="25"/>
      <c r="E31" s="25"/>
      <c r="F31" s="26"/>
      <c r="G31" s="27"/>
      <c r="H31" s="27"/>
      <c r="I31" s="39"/>
      <c r="J31" s="39"/>
      <c r="K31" s="40"/>
      <c r="L31" s="41"/>
      <c r="M31" s="42"/>
      <c r="N31" s="43" t="str">
        <f t="shared" si="0"/>
        <v/>
      </c>
      <c r="O31" s="43" t="str">
        <f t="shared" si="1"/>
        <v/>
      </c>
      <c r="P31" s="44" t="str">
        <f t="shared" si="2"/>
        <v/>
      </c>
      <c r="Q31" s="39"/>
      <c r="R31" s="47"/>
    </row>
    <row r="32" spans="1:18" x14ac:dyDescent="0.25">
      <c r="A32" s="21">
        <v>22</v>
      </c>
      <c r="B32" s="24" t="s">
        <v>6</v>
      </c>
      <c r="C32" s="25"/>
      <c r="D32" s="25"/>
      <c r="E32" s="25"/>
      <c r="F32" s="26"/>
      <c r="G32" s="27"/>
      <c r="H32" s="27"/>
      <c r="I32" s="39"/>
      <c r="J32" s="39"/>
      <c r="K32" s="40"/>
      <c r="L32" s="41"/>
      <c r="M32" s="42"/>
      <c r="N32" s="43" t="str">
        <f t="shared" si="0"/>
        <v/>
      </c>
      <c r="O32" s="43" t="str">
        <f t="shared" si="1"/>
        <v/>
      </c>
      <c r="P32" s="44" t="str">
        <f t="shared" si="2"/>
        <v/>
      </c>
      <c r="Q32" s="39"/>
      <c r="R32" s="47"/>
    </row>
    <row r="33" spans="1:18" x14ac:dyDescent="0.25">
      <c r="A33" s="21">
        <v>23</v>
      </c>
      <c r="B33" s="24" t="s">
        <v>6</v>
      </c>
      <c r="C33" s="25"/>
      <c r="D33" s="25"/>
      <c r="E33" s="25"/>
      <c r="F33" s="26"/>
      <c r="G33" s="27"/>
      <c r="H33" s="27"/>
      <c r="I33" s="39"/>
      <c r="J33" s="39"/>
      <c r="K33" s="40"/>
      <c r="L33" s="41"/>
      <c r="M33" s="42"/>
      <c r="N33" s="43" t="str">
        <f t="shared" si="0"/>
        <v/>
      </c>
      <c r="O33" s="43" t="str">
        <f t="shared" si="1"/>
        <v/>
      </c>
      <c r="P33" s="44" t="str">
        <f t="shared" si="2"/>
        <v/>
      </c>
      <c r="Q33" s="39"/>
      <c r="R33" s="47"/>
    </row>
    <row r="34" spans="1:18" x14ac:dyDescent="0.25">
      <c r="A34" s="21">
        <v>24</v>
      </c>
      <c r="B34" s="24" t="s">
        <v>6</v>
      </c>
      <c r="C34" s="25"/>
      <c r="D34" s="25"/>
      <c r="E34" s="25"/>
      <c r="F34" s="26"/>
      <c r="G34" s="27"/>
      <c r="H34" s="27"/>
      <c r="I34" s="39"/>
      <c r="J34" s="39"/>
      <c r="K34" s="40"/>
      <c r="L34" s="41"/>
      <c r="M34" s="42"/>
      <c r="N34" s="43" t="str">
        <f t="shared" si="0"/>
        <v/>
      </c>
      <c r="O34" s="43" t="str">
        <f t="shared" si="1"/>
        <v/>
      </c>
      <c r="P34" s="44" t="str">
        <f t="shared" si="2"/>
        <v/>
      </c>
      <c r="Q34" s="39"/>
      <c r="R34" s="47"/>
    </row>
    <row r="35" spans="1:18" x14ac:dyDescent="0.25">
      <c r="A35" s="21">
        <v>25</v>
      </c>
      <c r="B35" s="24" t="s">
        <v>6</v>
      </c>
      <c r="C35" s="25"/>
      <c r="D35" s="25"/>
      <c r="E35" s="25"/>
      <c r="F35" s="26"/>
      <c r="G35" s="27"/>
      <c r="H35" s="27"/>
      <c r="I35" s="39"/>
      <c r="J35" s="39"/>
      <c r="K35" s="40"/>
      <c r="L35" s="41"/>
      <c r="M35" s="42"/>
      <c r="N35" s="43" t="str">
        <f t="shared" si="0"/>
        <v/>
      </c>
      <c r="O35" s="43" t="str">
        <f t="shared" si="1"/>
        <v/>
      </c>
      <c r="P35" s="44" t="str">
        <f t="shared" si="2"/>
        <v/>
      </c>
      <c r="Q35" s="39"/>
      <c r="R35" s="47"/>
    </row>
    <row r="36" spans="1:18" x14ac:dyDescent="0.25">
      <c r="A36" s="21">
        <v>26</v>
      </c>
      <c r="B36" s="24" t="s">
        <v>6</v>
      </c>
      <c r="C36" s="25"/>
      <c r="D36" s="25"/>
      <c r="E36" s="25"/>
      <c r="F36" s="26"/>
      <c r="G36" s="27"/>
      <c r="H36" s="27"/>
      <c r="I36" s="39"/>
      <c r="J36" s="39"/>
      <c r="K36" s="40"/>
      <c r="L36" s="41"/>
      <c r="M36" s="42"/>
      <c r="N36" s="43" t="str">
        <f t="shared" si="0"/>
        <v/>
      </c>
      <c r="O36" s="43" t="str">
        <f t="shared" si="1"/>
        <v/>
      </c>
      <c r="P36" s="44" t="str">
        <f t="shared" si="2"/>
        <v/>
      </c>
      <c r="Q36" s="39"/>
      <c r="R36" s="47"/>
    </row>
    <row r="37" spans="1:18" x14ac:dyDescent="0.25">
      <c r="A37" s="21">
        <v>27</v>
      </c>
      <c r="B37" s="24" t="s">
        <v>6</v>
      </c>
      <c r="C37" s="29"/>
      <c r="D37" s="29"/>
      <c r="E37" s="29"/>
      <c r="F37" s="30"/>
      <c r="G37" s="27"/>
      <c r="H37" s="27"/>
      <c r="I37" s="47"/>
      <c r="J37" s="47"/>
      <c r="K37" s="40"/>
      <c r="L37" s="41"/>
      <c r="M37" s="42"/>
      <c r="N37" s="43" t="str">
        <f t="shared" si="0"/>
        <v/>
      </c>
      <c r="O37" s="43" t="str">
        <f t="shared" si="1"/>
        <v/>
      </c>
      <c r="P37" s="44" t="str">
        <f t="shared" si="2"/>
        <v/>
      </c>
      <c r="Q37" s="39"/>
      <c r="R37" s="47"/>
    </row>
    <row r="38" spans="1:18" x14ac:dyDescent="0.25">
      <c r="A38" s="21">
        <v>28</v>
      </c>
      <c r="B38" s="24" t="s">
        <v>6</v>
      </c>
      <c r="C38" s="25"/>
      <c r="D38" s="25"/>
      <c r="E38" s="25"/>
      <c r="F38" s="26"/>
      <c r="G38" s="27"/>
      <c r="H38" s="27"/>
      <c r="I38" s="39"/>
      <c r="J38" s="39"/>
      <c r="K38" s="40"/>
      <c r="L38" s="41"/>
      <c r="M38" s="42"/>
      <c r="N38" s="43" t="str">
        <f t="shared" si="0"/>
        <v/>
      </c>
      <c r="O38" s="43" t="str">
        <f t="shared" si="1"/>
        <v/>
      </c>
      <c r="P38" s="44" t="str">
        <f t="shared" si="2"/>
        <v/>
      </c>
      <c r="Q38" s="39"/>
      <c r="R38" s="47"/>
    </row>
    <row r="39" spans="1:18" x14ac:dyDescent="0.25">
      <c r="A39" s="21">
        <v>29</v>
      </c>
      <c r="B39" s="24" t="s">
        <v>6</v>
      </c>
      <c r="C39" s="25"/>
      <c r="D39" s="25"/>
      <c r="E39" s="25"/>
      <c r="F39" s="26"/>
      <c r="G39" s="27"/>
      <c r="H39" s="27"/>
      <c r="I39" s="39"/>
      <c r="J39" s="39"/>
      <c r="K39" s="40"/>
      <c r="L39" s="41"/>
      <c r="M39" s="42"/>
      <c r="N39" s="43" t="str">
        <f t="shared" si="0"/>
        <v/>
      </c>
      <c r="O39" s="43" t="str">
        <f t="shared" si="1"/>
        <v/>
      </c>
      <c r="P39" s="44" t="str">
        <f t="shared" si="2"/>
        <v/>
      </c>
      <c r="Q39" s="39"/>
      <c r="R39" s="47"/>
    </row>
    <row r="40" spans="1:18" x14ac:dyDescent="0.25">
      <c r="A40" s="21">
        <v>30</v>
      </c>
      <c r="B40" s="24" t="s">
        <v>6</v>
      </c>
      <c r="C40" s="25"/>
      <c r="D40" s="25"/>
      <c r="E40" s="25"/>
      <c r="F40" s="26"/>
      <c r="G40" s="27"/>
      <c r="H40" s="27"/>
      <c r="I40" s="39"/>
      <c r="J40" s="39"/>
      <c r="K40" s="40"/>
      <c r="L40" s="41"/>
      <c r="M40" s="42"/>
      <c r="N40" s="43" t="str">
        <f t="shared" si="0"/>
        <v/>
      </c>
      <c r="O40" s="43" t="str">
        <f t="shared" si="1"/>
        <v/>
      </c>
      <c r="P40" s="44" t="str">
        <f t="shared" si="2"/>
        <v/>
      </c>
      <c r="Q40" s="39"/>
      <c r="R40" s="47"/>
    </row>
    <row r="41" spans="1:18" x14ac:dyDescent="0.25">
      <c r="A41" s="21">
        <v>31</v>
      </c>
      <c r="B41" s="24" t="s">
        <v>6</v>
      </c>
      <c r="C41" s="25"/>
      <c r="D41" s="25"/>
      <c r="E41" s="25"/>
      <c r="F41" s="26"/>
      <c r="G41" s="27"/>
      <c r="H41" s="27"/>
      <c r="I41" s="39"/>
      <c r="J41" s="39"/>
      <c r="K41" s="40"/>
      <c r="L41" s="41"/>
      <c r="M41" s="42"/>
      <c r="N41" s="43" t="str">
        <f t="shared" si="0"/>
        <v/>
      </c>
      <c r="O41" s="43" t="str">
        <f t="shared" si="1"/>
        <v/>
      </c>
      <c r="P41" s="44" t="str">
        <f t="shared" si="2"/>
        <v/>
      </c>
      <c r="Q41" s="39"/>
      <c r="R41" s="47"/>
    </row>
    <row r="42" spans="1:18" x14ac:dyDescent="0.25">
      <c r="A42" s="21">
        <v>32</v>
      </c>
      <c r="B42" s="24" t="s">
        <v>6</v>
      </c>
      <c r="C42" s="25"/>
      <c r="D42" s="25"/>
      <c r="E42" s="25"/>
      <c r="F42" s="26"/>
      <c r="G42" s="27"/>
      <c r="H42" s="27"/>
      <c r="I42" s="39"/>
      <c r="J42" s="39"/>
      <c r="K42" s="40"/>
      <c r="L42" s="41"/>
      <c r="M42" s="42"/>
      <c r="N42" s="43" t="str">
        <f t="shared" si="0"/>
        <v/>
      </c>
      <c r="O42" s="43" t="str">
        <f t="shared" si="1"/>
        <v/>
      </c>
      <c r="P42" s="44" t="str">
        <f t="shared" si="2"/>
        <v/>
      </c>
      <c r="Q42" s="39"/>
      <c r="R42" s="47"/>
    </row>
    <row r="43" spans="1:18" x14ac:dyDescent="0.25">
      <c r="A43" s="21">
        <v>33</v>
      </c>
      <c r="B43" s="24" t="s">
        <v>6</v>
      </c>
      <c r="C43" s="25"/>
      <c r="D43" s="25"/>
      <c r="E43" s="25"/>
      <c r="F43" s="26"/>
      <c r="G43" s="31"/>
      <c r="H43" s="31"/>
      <c r="I43" s="39"/>
      <c r="J43" s="39"/>
      <c r="K43" s="40"/>
      <c r="L43" s="41"/>
      <c r="M43" s="42"/>
      <c r="N43" s="43" t="str">
        <f t="shared" si="0"/>
        <v/>
      </c>
      <c r="O43" s="43" t="str">
        <f t="shared" si="1"/>
        <v/>
      </c>
      <c r="P43" s="44" t="str">
        <f t="shared" si="2"/>
        <v/>
      </c>
      <c r="Q43" s="39"/>
      <c r="R43" s="47"/>
    </row>
    <row r="44" spans="1:18" x14ac:dyDescent="0.25">
      <c r="A44" s="21">
        <v>34</v>
      </c>
      <c r="B44" s="24" t="s">
        <v>6</v>
      </c>
      <c r="C44" s="25"/>
      <c r="D44" s="25"/>
      <c r="E44" s="25"/>
      <c r="F44" s="26"/>
      <c r="G44" s="27"/>
      <c r="H44" s="27"/>
      <c r="I44" s="39"/>
      <c r="J44" s="39"/>
      <c r="K44" s="40"/>
      <c r="L44" s="41"/>
      <c r="M44" s="42"/>
      <c r="N44" s="43" t="str">
        <f t="shared" si="0"/>
        <v/>
      </c>
      <c r="O44" s="43" t="str">
        <f t="shared" si="1"/>
        <v/>
      </c>
      <c r="P44" s="44" t="str">
        <f t="shared" si="2"/>
        <v/>
      </c>
      <c r="Q44" s="39"/>
      <c r="R44" s="47"/>
    </row>
    <row r="45" spans="1:18" x14ac:dyDescent="0.25">
      <c r="A45" s="21">
        <v>35</v>
      </c>
      <c r="B45" s="24" t="s">
        <v>6</v>
      </c>
      <c r="C45" s="25"/>
      <c r="D45" s="25"/>
      <c r="E45" s="25"/>
      <c r="F45" s="26"/>
      <c r="G45" s="31"/>
      <c r="H45" s="31"/>
      <c r="I45" s="39"/>
      <c r="J45" s="39"/>
      <c r="K45" s="40"/>
      <c r="L45" s="41"/>
      <c r="M45" s="42"/>
      <c r="N45" s="43" t="str">
        <f t="shared" si="0"/>
        <v/>
      </c>
      <c r="O45" s="43" t="str">
        <f t="shared" si="1"/>
        <v/>
      </c>
      <c r="P45" s="44" t="str">
        <f t="shared" si="2"/>
        <v/>
      </c>
      <c r="Q45" s="39"/>
      <c r="R45" s="47"/>
    </row>
    <row r="46" spans="1:18" x14ac:dyDescent="0.25">
      <c r="A46" s="21">
        <v>36</v>
      </c>
      <c r="B46" s="24" t="s">
        <v>6</v>
      </c>
      <c r="C46" s="25"/>
      <c r="D46" s="25"/>
      <c r="E46" s="25"/>
      <c r="F46" s="26"/>
      <c r="G46" s="27"/>
      <c r="H46" s="27"/>
      <c r="I46" s="39"/>
      <c r="J46" s="39"/>
      <c r="K46" s="40"/>
      <c r="L46" s="41"/>
      <c r="M46" s="42"/>
      <c r="N46" s="43" t="str">
        <f t="shared" si="0"/>
        <v/>
      </c>
      <c r="O46" s="43" t="str">
        <f t="shared" si="1"/>
        <v/>
      </c>
      <c r="P46" s="44" t="str">
        <f t="shared" si="2"/>
        <v/>
      </c>
      <c r="Q46" s="39"/>
      <c r="R46" s="47"/>
    </row>
    <row r="47" spans="1:18" x14ac:dyDescent="0.25">
      <c r="A47" s="21">
        <v>37</v>
      </c>
      <c r="B47" s="24" t="s">
        <v>6</v>
      </c>
      <c r="C47" s="25"/>
      <c r="D47" s="25"/>
      <c r="E47" s="25"/>
      <c r="F47" s="26"/>
      <c r="G47" s="31"/>
      <c r="H47" s="31"/>
      <c r="I47" s="39"/>
      <c r="J47" s="39"/>
      <c r="K47" s="40"/>
      <c r="L47" s="41"/>
      <c r="M47" s="42"/>
      <c r="N47" s="43" t="str">
        <f t="shared" si="0"/>
        <v/>
      </c>
      <c r="O47" s="43" t="str">
        <f t="shared" si="1"/>
        <v/>
      </c>
      <c r="P47" s="44" t="str">
        <f t="shared" si="2"/>
        <v/>
      </c>
      <c r="Q47" s="39"/>
      <c r="R47" s="47"/>
    </row>
    <row r="48" spans="1:18" x14ac:dyDescent="0.25">
      <c r="A48" s="21">
        <v>38</v>
      </c>
      <c r="B48" s="24" t="s">
        <v>6</v>
      </c>
      <c r="C48" s="25"/>
      <c r="D48" s="25"/>
      <c r="E48" s="25"/>
      <c r="F48" s="26"/>
      <c r="G48" s="27"/>
      <c r="H48" s="27"/>
      <c r="I48" s="39"/>
      <c r="J48" s="39"/>
      <c r="K48" s="40"/>
      <c r="L48" s="41"/>
      <c r="M48" s="42"/>
      <c r="N48" s="43" t="str">
        <f t="shared" si="0"/>
        <v/>
      </c>
      <c r="O48" s="43" t="str">
        <f t="shared" si="1"/>
        <v/>
      </c>
      <c r="P48" s="44" t="str">
        <f t="shared" si="2"/>
        <v/>
      </c>
      <c r="Q48" s="39"/>
      <c r="R48" s="47"/>
    </row>
    <row r="49" spans="1:18" x14ac:dyDescent="0.25">
      <c r="A49" s="21">
        <v>39</v>
      </c>
      <c r="B49" s="24" t="s">
        <v>6</v>
      </c>
      <c r="C49" s="25"/>
      <c r="D49" s="25"/>
      <c r="E49" s="25"/>
      <c r="F49" s="26"/>
      <c r="G49" s="31"/>
      <c r="H49" s="31"/>
      <c r="I49" s="39"/>
      <c r="J49" s="39"/>
      <c r="K49" s="40"/>
      <c r="L49" s="41"/>
      <c r="M49" s="42"/>
      <c r="N49" s="43" t="str">
        <f t="shared" si="0"/>
        <v/>
      </c>
      <c r="O49" s="43" t="str">
        <f t="shared" si="1"/>
        <v/>
      </c>
      <c r="P49" s="44" t="str">
        <f t="shared" si="2"/>
        <v/>
      </c>
      <c r="Q49" s="39"/>
      <c r="R49" s="47"/>
    </row>
    <row r="50" spans="1:18" x14ac:dyDescent="0.25">
      <c r="A50" s="21">
        <v>40</v>
      </c>
      <c r="B50" s="24" t="s">
        <v>6</v>
      </c>
      <c r="C50" s="25"/>
      <c r="D50" s="25"/>
      <c r="E50" s="25"/>
      <c r="F50" s="26"/>
      <c r="G50" s="27"/>
      <c r="H50" s="27"/>
      <c r="I50" s="39"/>
      <c r="J50" s="39"/>
      <c r="K50" s="40"/>
      <c r="L50" s="41"/>
      <c r="M50" s="42"/>
      <c r="N50" s="43" t="str">
        <f t="shared" si="0"/>
        <v/>
      </c>
      <c r="O50" s="43" t="str">
        <f t="shared" si="1"/>
        <v/>
      </c>
      <c r="P50" s="44" t="str">
        <f t="shared" si="2"/>
        <v/>
      </c>
      <c r="Q50" s="39"/>
      <c r="R50" s="47"/>
    </row>
    <row r="51" spans="1:18" x14ac:dyDescent="0.25">
      <c r="A51" s="21">
        <v>41</v>
      </c>
      <c r="B51" s="24" t="s">
        <v>6</v>
      </c>
      <c r="C51" s="25"/>
      <c r="D51" s="25"/>
      <c r="E51" s="25"/>
      <c r="F51" s="26"/>
      <c r="G51" s="31"/>
      <c r="H51" s="31"/>
      <c r="I51" s="39"/>
      <c r="J51" s="39"/>
      <c r="K51" s="40"/>
      <c r="L51" s="41"/>
      <c r="M51" s="42"/>
      <c r="N51" s="43" t="str">
        <f t="shared" si="0"/>
        <v/>
      </c>
      <c r="O51" s="43" t="str">
        <f t="shared" si="1"/>
        <v/>
      </c>
      <c r="P51" s="44" t="str">
        <f t="shared" si="2"/>
        <v/>
      </c>
      <c r="Q51" s="39"/>
      <c r="R51" s="47"/>
    </row>
    <row r="52" spans="1:18" x14ac:dyDescent="0.25">
      <c r="A52" s="21">
        <v>42</v>
      </c>
      <c r="B52" s="24" t="s">
        <v>6</v>
      </c>
      <c r="C52" s="25"/>
      <c r="D52" s="25"/>
      <c r="E52" s="25"/>
      <c r="F52" s="26"/>
      <c r="G52" s="27"/>
      <c r="H52" s="27"/>
      <c r="I52" s="39"/>
      <c r="J52" s="39"/>
      <c r="K52" s="40"/>
      <c r="L52" s="41"/>
      <c r="M52" s="42"/>
      <c r="N52" s="43" t="str">
        <f t="shared" si="0"/>
        <v/>
      </c>
      <c r="O52" s="43" t="str">
        <f t="shared" si="1"/>
        <v/>
      </c>
      <c r="P52" s="44" t="str">
        <f t="shared" si="2"/>
        <v/>
      </c>
      <c r="Q52" s="39"/>
      <c r="R52" s="47"/>
    </row>
    <row r="53" spans="1:18" x14ac:dyDescent="0.25">
      <c r="A53" s="21">
        <v>43</v>
      </c>
      <c r="B53" s="24" t="s">
        <v>6</v>
      </c>
      <c r="C53" s="25"/>
      <c r="D53" s="25"/>
      <c r="E53" s="25"/>
      <c r="F53" s="26"/>
      <c r="G53" s="31"/>
      <c r="H53" s="31"/>
      <c r="I53" s="39"/>
      <c r="J53" s="39"/>
      <c r="K53" s="40"/>
      <c r="L53" s="41"/>
      <c r="M53" s="42"/>
      <c r="N53" s="43" t="str">
        <f t="shared" si="0"/>
        <v/>
      </c>
      <c r="O53" s="43" t="str">
        <f t="shared" si="1"/>
        <v/>
      </c>
      <c r="P53" s="44" t="str">
        <f t="shared" si="2"/>
        <v/>
      </c>
      <c r="Q53" s="39"/>
      <c r="R53" s="47"/>
    </row>
    <row r="54" spans="1:18" x14ac:dyDescent="0.25">
      <c r="A54" s="21">
        <v>44</v>
      </c>
      <c r="B54" s="24" t="s">
        <v>6</v>
      </c>
      <c r="C54" s="25"/>
      <c r="D54" s="25"/>
      <c r="E54" s="25"/>
      <c r="F54" s="26"/>
      <c r="G54" s="27"/>
      <c r="H54" s="27"/>
      <c r="I54" s="39"/>
      <c r="J54" s="39"/>
      <c r="K54" s="40"/>
      <c r="L54" s="41"/>
      <c r="M54" s="42"/>
      <c r="N54" s="43" t="str">
        <f t="shared" si="0"/>
        <v/>
      </c>
      <c r="O54" s="43" t="str">
        <f t="shared" si="1"/>
        <v/>
      </c>
      <c r="P54" s="44" t="str">
        <f t="shared" si="2"/>
        <v/>
      </c>
      <c r="Q54" s="39"/>
      <c r="R54" s="47"/>
    </row>
    <row r="55" spans="1:18" x14ac:dyDescent="0.25">
      <c r="A55" s="21">
        <v>45</v>
      </c>
      <c r="B55" s="24" t="s">
        <v>6</v>
      </c>
      <c r="C55" s="25"/>
      <c r="D55" s="25"/>
      <c r="E55" s="25"/>
      <c r="F55" s="26"/>
      <c r="G55" s="31"/>
      <c r="H55" s="31"/>
      <c r="I55" s="39"/>
      <c r="J55" s="39"/>
      <c r="K55" s="40"/>
      <c r="L55" s="41"/>
      <c r="M55" s="42"/>
      <c r="N55" s="43" t="str">
        <f t="shared" si="0"/>
        <v/>
      </c>
      <c r="O55" s="43" t="str">
        <f t="shared" si="1"/>
        <v/>
      </c>
      <c r="P55" s="44" t="str">
        <f t="shared" si="2"/>
        <v/>
      </c>
      <c r="Q55" s="39"/>
      <c r="R55" s="47"/>
    </row>
    <row r="56" spans="1:18" x14ac:dyDescent="0.25">
      <c r="A56" s="21">
        <v>46</v>
      </c>
      <c r="B56" s="24" t="s">
        <v>6</v>
      </c>
      <c r="C56" s="25"/>
      <c r="D56" s="25"/>
      <c r="E56" s="25"/>
      <c r="F56" s="26"/>
      <c r="G56" s="27"/>
      <c r="H56" s="27"/>
      <c r="I56" s="39"/>
      <c r="J56" s="39"/>
      <c r="K56" s="40"/>
      <c r="L56" s="41"/>
      <c r="M56" s="42"/>
      <c r="N56" s="43" t="str">
        <f t="shared" si="0"/>
        <v/>
      </c>
      <c r="O56" s="43" t="str">
        <f t="shared" si="1"/>
        <v/>
      </c>
      <c r="P56" s="44" t="str">
        <f t="shared" si="2"/>
        <v/>
      </c>
      <c r="Q56" s="39"/>
      <c r="R56" s="47"/>
    </row>
    <row r="57" spans="1:18" x14ac:dyDescent="0.25">
      <c r="A57" s="21">
        <v>47</v>
      </c>
      <c r="B57" s="24" t="s">
        <v>6</v>
      </c>
      <c r="C57" s="25"/>
      <c r="D57" s="25"/>
      <c r="E57" s="25"/>
      <c r="F57" s="26"/>
      <c r="G57" s="31"/>
      <c r="H57" s="31"/>
      <c r="I57" s="39"/>
      <c r="J57" s="39"/>
      <c r="K57" s="40"/>
      <c r="L57" s="41"/>
      <c r="M57" s="42"/>
      <c r="N57" s="43" t="str">
        <f t="shared" si="0"/>
        <v/>
      </c>
      <c r="O57" s="43" t="str">
        <f t="shared" si="1"/>
        <v/>
      </c>
      <c r="P57" s="44" t="str">
        <f t="shared" si="2"/>
        <v/>
      </c>
      <c r="Q57" s="39"/>
      <c r="R57" s="47"/>
    </row>
    <row r="58" spans="1:18" x14ac:dyDescent="0.25">
      <c r="A58" s="21">
        <v>48</v>
      </c>
      <c r="B58" s="24" t="s">
        <v>6</v>
      </c>
      <c r="C58" s="25"/>
      <c r="D58" s="25"/>
      <c r="E58" s="25"/>
      <c r="F58" s="26"/>
      <c r="G58" s="27"/>
      <c r="H58" s="27"/>
      <c r="I58" s="39"/>
      <c r="J58" s="39"/>
      <c r="K58" s="40"/>
      <c r="L58" s="41"/>
      <c r="M58" s="42"/>
      <c r="N58" s="43" t="str">
        <f t="shared" si="0"/>
        <v/>
      </c>
      <c r="O58" s="43" t="str">
        <f t="shared" si="1"/>
        <v/>
      </c>
      <c r="P58" s="44" t="str">
        <f t="shared" si="2"/>
        <v/>
      </c>
      <c r="Q58" s="39"/>
      <c r="R58" s="47"/>
    </row>
    <row r="59" spans="1:18" x14ac:dyDescent="0.25">
      <c r="A59" s="21">
        <v>49</v>
      </c>
      <c r="B59" s="24" t="s">
        <v>6</v>
      </c>
      <c r="C59" s="25"/>
      <c r="D59" s="25"/>
      <c r="E59" s="25"/>
      <c r="F59" s="26"/>
      <c r="G59" s="31"/>
      <c r="H59" s="31"/>
      <c r="I59" s="39"/>
      <c r="J59" s="39"/>
      <c r="K59" s="40"/>
      <c r="L59" s="41"/>
      <c r="M59" s="42"/>
      <c r="N59" s="43" t="str">
        <f t="shared" si="0"/>
        <v/>
      </c>
      <c r="O59" s="43" t="str">
        <f t="shared" si="1"/>
        <v/>
      </c>
      <c r="P59" s="44" t="str">
        <f t="shared" si="2"/>
        <v/>
      </c>
      <c r="Q59" s="39"/>
      <c r="R59" s="47"/>
    </row>
    <row r="60" spans="1:18" x14ac:dyDescent="0.25">
      <c r="A60" s="21">
        <v>50</v>
      </c>
      <c r="B60" s="24" t="s">
        <v>6</v>
      </c>
      <c r="C60" s="25"/>
      <c r="D60" s="25"/>
      <c r="E60" s="25"/>
      <c r="F60" s="26"/>
      <c r="G60" s="27"/>
      <c r="H60" s="27"/>
      <c r="I60" s="39"/>
      <c r="J60" s="39"/>
      <c r="K60" s="40"/>
      <c r="L60" s="41"/>
      <c r="M60" s="42"/>
      <c r="N60" s="43" t="str">
        <f t="shared" si="0"/>
        <v/>
      </c>
      <c r="O60" s="43" t="str">
        <f t="shared" si="1"/>
        <v/>
      </c>
      <c r="P60" s="44" t="str">
        <f t="shared" si="2"/>
        <v/>
      </c>
      <c r="Q60" s="39"/>
      <c r="R60" s="47"/>
    </row>
    <row r="62" spans="1:18" x14ac:dyDescent="0.25">
      <c r="B62" s="32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/>
  <mergeCells count="3">
    <mergeCell ref="A1:R1"/>
    <mergeCell ref="C2:P2"/>
    <mergeCell ref="C9:D9"/>
  </mergeCells>
  <conditionalFormatting sqref="C4">
    <cfRule type="expression" dxfId="31" priority="4" stopIfTrue="1">
      <formula>ISBLANK(C4)</formula>
    </cfRule>
  </conditionalFormatting>
  <conditionalFormatting sqref="C5">
    <cfRule type="expression" dxfId="30" priority="3" stopIfTrue="1">
      <formula>ISBLANK(C5)</formula>
    </cfRule>
  </conditionalFormatting>
  <conditionalFormatting sqref="C8">
    <cfRule type="expression" dxfId="29" priority="2" stopIfTrue="1">
      <formula>ISBLANK(C8)</formula>
    </cfRule>
  </conditionalFormatting>
  <conditionalFormatting sqref="E9">
    <cfRule type="expression" dxfId="28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2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6"/>
  <sheetViews>
    <sheetView topLeftCell="A4" workbookViewId="0">
      <selection activeCell="F11" sqref="F11:I48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21" ht="32.25" customHeight="1" x14ac:dyDescent="0.25">
      <c r="B2" s="11"/>
      <c r="C2" s="58" t="s">
        <v>39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48" t="s">
        <v>1</v>
      </c>
      <c r="R2" s="49">
        <f>COUNTA(M11:M60)</f>
        <v>38</v>
      </c>
    </row>
    <row r="3" spans="1:2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8"/>
      <c r="R3" s="49"/>
    </row>
    <row r="4" spans="1:21" x14ac:dyDescent="0.25">
      <c r="A4" s="13" t="s">
        <v>2</v>
      </c>
      <c r="B4" s="14"/>
      <c r="C4" s="13" t="s">
        <v>40</v>
      </c>
      <c r="E4" s="15" t="s">
        <v>3</v>
      </c>
      <c r="F4" s="16"/>
      <c r="Q4" s="19" t="s">
        <v>4</v>
      </c>
      <c r="R4" s="50">
        <f>COUNTIF(P11:P60,"победитель")</f>
        <v>2</v>
      </c>
    </row>
    <row r="5" spans="1:21" x14ac:dyDescent="0.25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49">
        <f>COUNTIF(P11:P60,"призер")</f>
        <v>12</v>
      </c>
    </row>
    <row r="6" spans="1:21" x14ac:dyDescent="0.25">
      <c r="A6" s="13" t="s">
        <v>9</v>
      </c>
      <c r="B6" s="14"/>
      <c r="C6" s="13" t="s">
        <v>10</v>
      </c>
      <c r="E6" s="16"/>
      <c r="F6" s="16"/>
      <c r="Q6" s="19" t="s">
        <v>11</v>
      </c>
      <c r="R6" s="49">
        <f>COUNTIF(P11:P60,"участник")</f>
        <v>24</v>
      </c>
    </row>
    <row r="7" spans="1:21" x14ac:dyDescent="0.25">
      <c r="A7" s="13" t="s">
        <v>12</v>
      </c>
      <c r="B7" s="14"/>
      <c r="C7" s="13">
        <v>5</v>
      </c>
      <c r="E7" s="16"/>
      <c r="F7" s="16"/>
      <c r="P7" s="33"/>
      <c r="Q7" s="19" t="s">
        <v>13</v>
      </c>
      <c r="R7" s="51">
        <v>0.45</v>
      </c>
    </row>
    <row r="8" spans="1:21" x14ac:dyDescent="0.25">
      <c r="A8" s="13" t="s">
        <v>14</v>
      </c>
      <c r="B8" s="14"/>
      <c r="C8" s="17">
        <v>45931</v>
      </c>
      <c r="F8" s="16"/>
      <c r="M8" s="56"/>
      <c r="Q8" s="52" t="s">
        <v>15</v>
      </c>
      <c r="R8" s="51">
        <f>(R4+R5)/R2</f>
        <v>0.36842105263157893</v>
      </c>
    </row>
    <row r="9" spans="1:21" x14ac:dyDescent="0.25">
      <c r="C9" s="59" t="s">
        <v>16</v>
      </c>
      <c r="D9" s="59"/>
      <c r="E9" s="18">
        <v>100</v>
      </c>
      <c r="G9" s="19" t="s">
        <v>17</v>
      </c>
      <c r="H9" s="55">
        <f>E9/2</f>
        <v>50</v>
      </c>
      <c r="J9" s="34" t="s">
        <v>18</v>
      </c>
      <c r="K9" s="35">
        <f>MAX(M11:M60)</f>
        <v>90</v>
      </c>
      <c r="L9" s="36" t="str">
        <f>IF(K9*100/E9&gt;=50,"победитель","участник")</f>
        <v>победитель</v>
      </c>
      <c r="M9" s="56"/>
      <c r="P9" s="37">
        <f>R8-45%</f>
        <v>-8.1578947368421084E-2</v>
      </c>
      <c r="Q9" s="19" t="s">
        <v>19</v>
      </c>
      <c r="R9" s="53">
        <f>IF((R2*P9)&gt;0,(R2*P9),0)</f>
        <v>0</v>
      </c>
    </row>
    <row r="10" spans="1:21" ht="90" x14ac:dyDescent="0.25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38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4"/>
      <c r="T10" s="54"/>
      <c r="U10" s="54"/>
    </row>
    <row r="11" spans="1:21" s="9" customFormat="1" ht="12.95" customHeight="1" x14ac:dyDescent="0.2">
      <c r="A11" s="21">
        <v>37</v>
      </c>
      <c r="B11" s="24" t="s">
        <v>6</v>
      </c>
      <c r="C11" s="25" t="s">
        <v>104</v>
      </c>
      <c r="D11" s="25" t="s">
        <v>48</v>
      </c>
      <c r="E11" s="25" t="s">
        <v>48</v>
      </c>
      <c r="F11" s="26"/>
      <c r="G11" s="27"/>
      <c r="H11" s="31"/>
      <c r="I11" s="39"/>
      <c r="J11" s="60" t="s">
        <v>44</v>
      </c>
      <c r="K11" s="40">
        <v>5</v>
      </c>
      <c r="L11" s="41" t="s">
        <v>105</v>
      </c>
      <c r="M11" s="42">
        <v>90</v>
      </c>
      <c r="N11" s="43">
        <f>IF(M11="","",M11/$E$9)</f>
        <v>0.9</v>
      </c>
      <c r="O11" s="43">
        <f>IF(M11="","",M11/$K$9)</f>
        <v>1</v>
      </c>
      <c r="P11" s="44" t="str">
        <f>IF(M11="","",IF($K$9=M11,$L$9,IF(M11&gt;=$H$9,"призер","участник")))</f>
        <v>победитель</v>
      </c>
      <c r="Q11" s="39" t="s">
        <v>103</v>
      </c>
      <c r="R11" s="47" t="s">
        <v>44</v>
      </c>
    </row>
    <row r="12" spans="1:21" s="9" customFormat="1" ht="12.95" customHeight="1" x14ac:dyDescent="0.2">
      <c r="A12" s="21">
        <v>38</v>
      </c>
      <c r="B12" s="24" t="s">
        <v>6</v>
      </c>
      <c r="C12" s="25" t="s">
        <v>73</v>
      </c>
      <c r="D12" s="25" t="s">
        <v>88</v>
      </c>
      <c r="E12" s="25" t="s">
        <v>53</v>
      </c>
      <c r="F12" s="26"/>
      <c r="G12" s="27"/>
      <c r="H12" s="27"/>
      <c r="I12" s="39"/>
      <c r="J12" s="39" t="s">
        <v>44</v>
      </c>
      <c r="K12" s="40">
        <v>5</v>
      </c>
      <c r="L12" s="41" t="s">
        <v>106</v>
      </c>
      <c r="M12" s="42">
        <v>90</v>
      </c>
      <c r="N12" s="43">
        <f>IF(M12="","",M12/$E$9)</f>
        <v>0.9</v>
      </c>
      <c r="O12" s="43">
        <f>IF(M12="","",M12/$K$9)</f>
        <v>1</v>
      </c>
      <c r="P12" s="44" t="str">
        <f>IF(M12="","",IF($K$9=M12,$L$9,IF(M12&gt;=$H$9,"призер","участник")))</f>
        <v>победитель</v>
      </c>
      <c r="Q12" s="39" t="s">
        <v>103</v>
      </c>
      <c r="R12" s="47" t="s">
        <v>44</v>
      </c>
    </row>
    <row r="13" spans="1:21" x14ac:dyDescent="0.25">
      <c r="A13" s="21">
        <v>22</v>
      </c>
      <c r="B13" s="24" t="s">
        <v>6</v>
      </c>
      <c r="C13" s="25" t="s">
        <v>85</v>
      </c>
      <c r="D13" s="25" t="s">
        <v>41</v>
      </c>
      <c r="E13" s="25" t="s">
        <v>55</v>
      </c>
      <c r="F13" s="26"/>
      <c r="G13" s="27"/>
      <c r="H13" s="27"/>
      <c r="I13" s="39"/>
      <c r="J13" s="60" t="s">
        <v>44</v>
      </c>
      <c r="K13" s="40">
        <v>5</v>
      </c>
      <c r="L13" s="41" t="s">
        <v>86</v>
      </c>
      <c r="M13" s="42">
        <v>85</v>
      </c>
      <c r="N13" s="43">
        <f>IF(M13="","",M13/$E$9)</f>
        <v>0.85</v>
      </c>
      <c r="O13" s="43">
        <f>IF(M13="","",M13/$K$9)</f>
        <v>0.94444444444444442</v>
      </c>
      <c r="P13" s="44" t="str">
        <f>IF(M13="","",IF($K$9=M13,$L$9,IF(M13&gt;=$H$9,"призер","участник")))</f>
        <v>призер</v>
      </c>
      <c r="Q13" s="39" t="s">
        <v>46</v>
      </c>
      <c r="R13" s="47" t="s">
        <v>44</v>
      </c>
    </row>
    <row r="14" spans="1:21" x14ac:dyDescent="0.25">
      <c r="A14" s="21">
        <v>23</v>
      </c>
      <c r="B14" s="24" t="s">
        <v>6</v>
      </c>
      <c r="C14" s="25" t="s">
        <v>49</v>
      </c>
      <c r="D14" s="25" t="s">
        <v>42</v>
      </c>
      <c r="E14" s="25" t="s">
        <v>53</v>
      </c>
      <c r="F14" s="26"/>
      <c r="G14" s="27"/>
      <c r="H14" s="27"/>
      <c r="I14" s="39"/>
      <c r="J14" s="39" t="s">
        <v>44</v>
      </c>
      <c r="K14" s="40">
        <v>5</v>
      </c>
      <c r="L14" s="41" t="s">
        <v>87</v>
      </c>
      <c r="M14" s="42">
        <v>82</v>
      </c>
      <c r="N14" s="43">
        <f>IF(M14="","",M14/$E$9)</f>
        <v>0.82</v>
      </c>
      <c r="O14" s="43">
        <f>IF(M14="","",M14/$K$9)</f>
        <v>0.91111111111111109</v>
      </c>
      <c r="P14" s="44" t="str">
        <f>IF(M14="","",IF($K$9=M14,$L$9,IF(M14&gt;=$H$9,"призер","участник")))</f>
        <v>призер</v>
      </c>
      <c r="Q14" s="39" t="s">
        <v>46</v>
      </c>
      <c r="R14" s="47" t="s">
        <v>44</v>
      </c>
    </row>
    <row r="15" spans="1:21" x14ac:dyDescent="0.25">
      <c r="A15" s="21">
        <v>13</v>
      </c>
      <c r="B15" s="24" t="s">
        <v>6</v>
      </c>
      <c r="C15" s="25" t="s">
        <v>57</v>
      </c>
      <c r="D15" s="25" t="s">
        <v>53</v>
      </c>
      <c r="E15" s="25" t="s">
        <v>53</v>
      </c>
      <c r="F15" s="26"/>
      <c r="G15" s="27"/>
      <c r="H15" s="27"/>
      <c r="I15" s="39"/>
      <c r="J15" s="39" t="s">
        <v>44</v>
      </c>
      <c r="K15" s="40">
        <v>5</v>
      </c>
      <c r="L15" s="41" t="s">
        <v>72</v>
      </c>
      <c r="M15" s="42">
        <v>75</v>
      </c>
      <c r="N15" s="43">
        <f>IF(M15="","",M15/$E$9)</f>
        <v>0.75</v>
      </c>
      <c r="O15" s="43">
        <f>IF(M15="","",M15/$K$9)</f>
        <v>0.83333333333333337</v>
      </c>
      <c r="P15" s="44" t="str">
        <f>IF(M15="","",IF($K$9=M15,$L$9,IF(M15&gt;=$H$9,"призер","участник")))</f>
        <v>призер</v>
      </c>
      <c r="Q15" s="39" t="s">
        <v>46</v>
      </c>
      <c r="R15" s="47" t="s">
        <v>44</v>
      </c>
    </row>
    <row r="16" spans="1:21" x14ac:dyDescent="0.25">
      <c r="A16" s="21">
        <v>24</v>
      </c>
      <c r="B16" s="24" t="s">
        <v>6</v>
      </c>
      <c r="C16" s="25" t="s">
        <v>55</v>
      </c>
      <c r="D16" s="25" t="s">
        <v>73</v>
      </c>
      <c r="E16" s="25" t="s">
        <v>88</v>
      </c>
      <c r="F16" s="26"/>
      <c r="G16" s="27"/>
      <c r="H16" s="27"/>
      <c r="I16" s="39"/>
      <c r="J16" s="10" t="s">
        <v>44</v>
      </c>
      <c r="K16" s="46">
        <v>5</v>
      </c>
      <c r="L16" s="41" t="s">
        <v>89</v>
      </c>
      <c r="M16" s="42">
        <v>75</v>
      </c>
      <c r="N16" s="43">
        <f>IF(M16="","",M16/$E$9)</f>
        <v>0.75</v>
      </c>
      <c r="O16" s="43">
        <f>IF(M16="","",M16/$K$9)</f>
        <v>0.83333333333333337</v>
      </c>
      <c r="P16" s="44" t="str">
        <f>IF(M16="","",IF($K$9=M16,$L$9,IF(M16&gt;=$H$9,"призер","участник")))</f>
        <v>призер</v>
      </c>
      <c r="Q16" s="39" t="s">
        <v>46</v>
      </c>
      <c r="R16" s="47" t="s">
        <v>44</v>
      </c>
    </row>
    <row r="17" spans="1:18" x14ac:dyDescent="0.25">
      <c r="A17" s="21">
        <v>25</v>
      </c>
      <c r="B17" s="24" t="s">
        <v>6</v>
      </c>
      <c r="C17" s="25" t="s">
        <v>55</v>
      </c>
      <c r="D17" s="25" t="s">
        <v>53</v>
      </c>
      <c r="E17" s="25" t="s">
        <v>48</v>
      </c>
      <c r="F17" s="26"/>
      <c r="G17" s="27"/>
      <c r="H17" s="27"/>
      <c r="I17" s="39"/>
      <c r="J17" s="39" t="s">
        <v>44</v>
      </c>
      <c r="K17" s="40">
        <v>5</v>
      </c>
      <c r="L17" s="41" t="s">
        <v>90</v>
      </c>
      <c r="M17" s="42">
        <v>75</v>
      </c>
      <c r="N17" s="43">
        <f>IF(M17="","",M17/$E$9)</f>
        <v>0.75</v>
      </c>
      <c r="O17" s="43">
        <f>IF(M17="","",M17/$K$9)</f>
        <v>0.83333333333333337</v>
      </c>
      <c r="P17" s="44" t="str">
        <f>IF(M17="","",IF($K$9=M17,$L$9,IF(M17&gt;=$H$9,"призер","участник")))</f>
        <v>призер</v>
      </c>
      <c r="Q17" s="39" t="s">
        <v>46</v>
      </c>
      <c r="R17" s="47" t="s">
        <v>44</v>
      </c>
    </row>
    <row r="18" spans="1:18" x14ac:dyDescent="0.25">
      <c r="A18" s="21">
        <v>14</v>
      </c>
      <c r="B18" s="24" t="s">
        <v>6</v>
      </c>
      <c r="C18" s="25" t="s">
        <v>73</v>
      </c>
      <c r="D18" s="25" t="s">
        <v>53</v>
      </c>
      <c r="E18" s="25" t="s">
        <v>53</v>
      </c>
      <c r="F18" s="26"/>
      <c r="G18" s="27"/>
      <c r="H18" s="27"/>
      <c r="I18" s="39"/>
      <c r="J18" s="61" t="s">
        <v>44</v>
      </c>
      <c r="K18" s="46">
        <v>5</v>
      </c>
      <c r="L18" s="41" t="s">
        <v>74</v>
      </c>
      <c r="M18" s="42">
        <v>70</v>
      </c>
      <c r="N18" s="43">
        <f>IF(M18="","",M18/$E$9)</f>
        <v>0.7</v>
      </c>
      <c r="O18" s="43">
        <f>IF(M18="","",M18/$K$9)</f>
        <v>0.77777777777777779</v>
      </c>
      <c r="P18" s="44" t="str">
        <f>IF(M18="","",IF($K$9=M18,$L$9,IF(M18&gt;=$H$9,"призер","участник")))</f>
        <v>призер</v>
      </c>
      <c r="Q18" s="39" t="s">
        <v>46</v>
      </c>
      <c r="R18" s="47" t="s">
        <v>44</v>
      </c>
    </row>
    <row r="19" spans="1:18" x14ac:dyDescent="0.25">
      <c r="A19" s="21">
        <v>11</v>
      </c>
      <c r="B19" s="24" t="s">
        <v>6</v>
      </c>
      <c r="C19" s="25" t="s">
        <v>69</v>
      </c>
      <c r="D19" s="25" t="s">
        <v>53</v>
      </c>
      <c r="E19" s="25" t="s">
        <v>43</v>
      </c>
      <c r="F19" s="26"/>
      <c r="G19" s="27"/>
      <c r="H19" s="27"/>
      <c r="I19" s="39"/>
      <c r="J19" s="10" t="s">
        <v>44</v>
      </c>
      <c r="K19" s="46">
        <v>5</v>
      </c>
      <c r="L19" s="41" t="s">
        <v>70</v>
      </c>
      <c r="M19" s="42">
        <v>62</v>
      </c>
      <c r="N19" s="43">
        <f>IF(M19="","",M19/$E$9)</f>
        <v>0.62</v>
      </c>
      <c r="O19" s="43">
        <f>IF(M19="","",M19/$K$9)</f>
        <v>0.68888888888888888</v>
      </c>
      <c r="P19" s="44" t="str">
        <f>IF(M19="","",IF($K$9=M19,$L$9,IF(M19&gt;=$H$9,"призер","участник")))</f>
        <v>призер</v>
      </c>
      <c r="Q19" s="39" t="s">
        <v>46</v>
      </c>
      <c r="R19" s="47" t="s">
        <v>44</v>
      </c>
    </row>
    <row r="20" spans="1:18" x14ac:dyDescent="0.25">
      <c r="A20" s="21">
        <v>12</v>
      </c>
      <c r="B20" s="24" t="s">
        <v>6</v>
      </c>
      <c r="C20" s="25" t="s">
        <v>53</v>
      </c>
      <c r="D20" s="25" t="s">
        <v>61</v>
      </c>
      <c r="E20" s="25" t="s">
        <v>61</v>
      </c>
      <c r="F20" s="26"/>
      <c r="G20" s="27"/>
      <c r="H20" s="27"/>
      <c r="I20" s="39"/>
      <c r="J20" s="39" t="s">
        <v>44</v>
      </c>
      <c r="K20" s="40">
        <v>5</v>
      </c>
      <c r="L20" s="41" t="s">
        <v>71</v>
      </c>
      <c r="M20" s="42">
        <v>62</v>
      </c>
      <c r="N20" s="43">
        <f>IF(M20="","",M20/$E$9)</f>
        <v>0.62</v>
      </c>
      <c r="O20" s="43">
        <f>IF(M20="","",M20/$K$9)</f>
        <v>0.68888888888888888</v>
      </c>
      <c r="P20" s="44" t="str">
        <f>IF(M20="","",IF($K$9=M20,$L$9,IF(M20&gt;=$H$9,"призер","участник")))</f>
        <v>призер</v>
      </c>
      <c r="Q20" s="39" t="s">
        <v>46</v>
      </c>
      <c r="R20" s="47" t="s">
        <v>44</v>
      </c>
    </row>
    <row r="21" spans="1:18" x14ac:dyDescent="0.25">
      <c r="A21" s="21">
        <v>26</v>
      </c>
      <c r="B21" s="24" t="s">
        <v>6</v>
      </c>
      <c r="C21" s="25" t="s">
        <v>88</v>
      </c>
      <c r="D21" s="25" t="s">
        <v>43</v>
      </c>
      <c r="E21" s="25" t="s">
        <v>53</v>
      </c>
      <c r="F21" s="26"/>
      <c r="G21" s="27"/>
      <c r="H21" s="27"/>
      <c r="I21" s="39"/>
      <c r="J21" s="60" t="s">
        <v>44</v>
      </c>
      <c r="K21" s="40">
        <v>5</v>
      </c>
      <c r="L21" s="41" t="s">
        <v>91</v>
      </c>
      <c r="M21" s="42">
        <v>62</v>
      </c>
      <c r="N21" s="43">
        <f>IF(M21="","",M21/$E$9)</f>
        <v>0.62</v>
      </c>
      <c r="O21" s="43">
        <f>IF(M21="","",M21/$K$9)</f>
        <v>0.68888888888888888</v>
      </c>
      <c r="P21" s="44" t="str">
        <f>IF(M21="","",IF($K$9=M21,$L$9,IF(M21&gt;=$H$9,"призер","участник")))</f>
        <v>призер</v>
      </c>
      <c r="Q21" s="39" t="s">
        <v>51</v>
      </c>
      <c r="R21" s="47" t="s">
        <v>44</v>
      </c>
    </row>
    <row r="22" spans="1:18" x14ac:dyDescent="0.25">
      <c r="A22" s="21">
        <v>27</v>
      </c>
      <c r="B22" s="24" t="s">
        <v>6</v>
      </c>
      <c r="C22" s="29" t="s">
        <v>41</v>
      </c>
      <c r="D22" s="29" t="s">
        <v>69</v>
      </c>
      <c r="E22" s="29" t="s">
        <v>57</v>
      </c>
      <c r="F22" s="30"/>
      <c r="G22" s="27"/>
      <c r="H22" s="27"/>
      <c r="I22" s="39"/>
      <c r="J22" s="61" t="s">
        <v>44</v>
      </c>
      <c r="K22" s="40">
        <v>5</v>
      </c>
      <c r="L22" s="41" t="s">
        <v>92</v>
      </c>
      <c r="M22" s="42">
        <v>62</v>
      </c>
      <c r="N22" s="43">
        <f>IF(M22="","",M22/$E$9)</f>
        <v>0.62</v>
      </c>
      <c r="O22" s="43">
        <f>IF(M22="","",M22/$K$9)</f>
        <v>0.68888888888888888</v>
      </c>
      <c r="P22" s="44" t="str">
        <f>IF(M22="","",IF($K$9=M22,$L$9,IF(M22&gt;=$H$9,"призер","участник")))</f>
        <v>призер</v>
      </c>
      <c r="Q22" s="39" t="s">
        <v>46</v>
      </c>
      <c r="R22" s="47" t="s">
        <v>44</v>
      </c>
    </row>
    <row r="23" spans="1:18" x14ac:dyDescent="0.25">
      <c r="A23" s="21">
        <v>10</v>
      </c>
      <c r="B23" s="24" t="s">
        <v>6</v>
      </c>
      <c r="C23" s="25" t="s">
        <v>42</v>
      </c>
      <c r="D23" s="25" t="s">
        <v>43</v>
      </c>
      <c r="E23" s="25" t="s">
        <v>67</v>
      </c>
      <c r="F23" s="26"/>
      <c r="G23" s="27"/>
      <c r="H23" s="27"/>
      <c r="I23" s="39"/>
      <c r="J23" s="39" t="s">
        <v>44</v>
      </c>
      <c r="K23" s="40">
        <v>5</v>
      </c>
      <c r="L23" s="41" t="s">
        <v>68</v>
      </c>
      <c r="M23" s="42">
        <v>55</v>
      </c>
      <c r="N23" s="43">
        <f>IF(M23="","",M23/$E$9)</f>
        <v>0.55000000000000004</v>
      </c>
      <c r="O23" s="43">
        <f>IF(M23="","",M23/$K$9)</f>
        <v>0.61111111111111116</v>
      </c>
      <c r="P23" s="44" t="str">
        <f>IF(M23="","",IF($K$9=M23,$L$9,IF(M23&gt;=$H$9,"призер","участник")))</f>
        <v>призер</v>
      </c>
      <c r="Q23" s="39" t="s">
        <v>51</v>
      </c>
      <c r="R23" s="47" t="s">
        <v>44</v>
      </c>
    </row>
    <row r="24" spans="1:18" x14ac:dyDescent="0.25">
      <c r="A24" s="21">
        <v>18</v>
      </c>
      <c r="B24" s="24" t="s">
        <v>6</v>
      </c>
      <c r="C24" s="25" t="s">
        <v>78</v>
      </c>
      <c r="D24" s="25" t="s">
        <v>53</v>
      </c>
      <c r="E24" s="25" t="s">
        <v>49</v>
      </c>
      <c r="F24" s="26"/>
      <c r="G24" s="27"/>
      <c r="H24" s="27"/>
      <c r="I24" s="39"/>
      <c r="J24" s="60" t="s">
        <v>44</v>
      </c>
      <c r="K24" s="46">
        <v>5</v>
      </c>
      <c r="L24" s="41" t="s">
        <v>79</v>
      </c>
      <c r="M24" s="42">
        <v>55</v>
      </c>
      <c r="N24" s="43">
        <f>IF(M24="","",M24/$E$9)</f>
        <v>0.55000000000000004</v>
      </c>
      <c r="O24" s="43">
        <f>IF(M24="","",M24/$K$9)</f>
        <v>0.61111111111111116</v>
      </c>
      <c r="P24" s="44" t="str">
        <f>IF(M24="","",IF($K$9=M24,$L$9,IF(M24&gt;=$H$9,"призер","участник")))</f>
        <v>призер</v>
      </c>
      <c r="Q24" s="39" t="s">
        <v>46</v>
      </c>
      <c r="R24" s="47" t="s">
        <v>44</v>
      </c>
    </row>
    <row r="25" spans="1:18" x14ac:dyDescent="0.25">
      <c r="A25" s="21">
        <v>32</v>
      </c>
      <c r="B25" s="24" t="s">
        <v>6</v>
      </c>
      <c r="C25" s="25" t="s">
        <v>48</v>
      </c>
      <c r="D25" s="25" t="s">
        <v>43</v>
      </c>
      <c r="E25" s="25" t="s">
        <v>57</v>
      </c>
      <c r="F25" s="26"/>
      <c r="G25" s="27"/>
      <c r="H25" s="27"/>
      <c r="I25" s="39"/>
      <c r="J25" s="39" t="s">
        <v>44</v>
      </c>
      <c r="K25" s="46">
        <v>5</v>
      </c>
      <c r="L25" s="41" t="s">
        <v>98</v>
      </c>
      <c r="M25" s="42">
        <v>42</v>
      </c>
      <c r="N25" s="43">
        <f>IF(M25="","",M25/$E$9)</f>
        <v>0.42</v>
      </c>
      <c r="O25" s="43">
        <f>IF(M25="","",M25/$K$9)</f>
        <v>0.46666666666666667</v>
      </c>
      <c r="P25" s="44" t="str">
        <f>IF(M25="","",IF($K$9=M25,$L$9,IF(M25&gt;=$H$9,"призер","участник")))</f>
        <v>участник</v>
      </c>
      <c r="Q25" s="39" t="s">
        <v>46</v>
      </c>
      <c r="R25" s="47" t="s">
        <v>44</v>
      </c>
    </row>
    <row r="26" spans="1:18" x14ac:dyDescent="0.25">
      <c r="A26" s="21">
        <v>1</v>
      </c>
      <c r="B26" s="24" t="s">
        <v>6</v>
      </c>
      <c r="C26" s="25" t="s">
        <v>41</v>
      </c>
      <c r="D26" s="25" t="s">
        <v>42</v>
      </c>
      <c r="E26" s="25" t="s">
        <v>43</v>
      </c>
      <c r="F26" s="26"/>
      <c r="G26" s="27"/>
      <c r="H26" s="27"/>
      <c r="I26" s="39"/>
      <c r="J26" s="62" t="s">
        <v>44</v>
      </c>
      <c r="K26" s="40">
        <v>5</v>
      </c>
      <c r="L26" s="41" t="s">
        <v>45</v>
      </c>
      <c r="M26" s="42">
        <v>40</v>
      </c>
      <c r="N26" s="43">
        <f>IF(M26="","",M26/$E$9)</f>
        <v>0.4</v>
      </c>
      <c r="O26" s="43">
        <f>IF(M26="","",M26/$K$9)</f>
        <v>0.44444444444444442</v>
      </c>
      <c r="P26" s="44" t="str">
        <f>IF(M26="","",IF($K$9=M26,$L$9,IF(M26&gt;=$H$9,"призер","участник")))</f>
        <v>участник</v>
      </c>
      <c r="Q26" s="39" t="s">
        <v>46</v>
      </c>
      <c r="R26" s="47" t="s">
        <v>44</v>
      </c>
    </row>
    <row r="27" spans="1:18" x14ac:dyDescent="0.25">
      <c r="A27" s="21">
        <v>2</v>
      </c>
      <c r="B27" s="24" t="s">
        <v>6</v>
      </c>
      <c r="C27" s="25" t="s">
        <v>47</v>
      </c>
      <c r="D27" s="25" t="s">
        <v>48</v>
      </c>
      <c r="E27" s="25" t="s">
        <v>49</v>
      </c>
      <c r="F27" s="26"/>
      <c r="G27" s="27"/>
      <c r="H27" s="27"/>
      <c r="I27" s="39"/>
      <c r="J27" s="60" t="s">
        <v>44</v>
      </c>
      <c r="K27" s="40">
        <v>5</v>
      </c>
      <c r="L27" s="41" t="s">
        <v>50</v>
      </c>
      <c r="M27" s="42">
        <v>40</v>
      </c>
      <c r="N27" s="43">
        <f>IF(M27="","",M27/$E$9)</f>
        <v>0.4</v>
      </c>
      <c r="O27" s="43">
        <f>IF(M27="","",M27/$K$9)</f>
        <v>0.44444444444444442</v>
      </c>
      <c r="P27" s="44" t="str">
        <f>IF(M27="","",IF($K$9=M27,$L$9,IF(M27&gt;=$H$9,"призер","участник")))</f>
        <v>участник</v>
      </c>
      <c r="Q27" s="39" t="s">
        <v>51</v>
      </c>
      <c r="R27" s="47" t="s">
        <v>44</v>
      </c>
    </row>
    <row r="28" spans="1:18" x14ac:dyDescent="0.25">
      <c r="A28" s="21">
        <v>3</v>
      </c>
      <c r="B28" s="24" t="s">
        <v>6</v>
      </c>
      <c r="C28" s="25" t="s">
        <v>52</v>
      </c>
      <c r="D28" s="25" t="s">
        <v>43</v>
      </c>
      <c r="E28" s="25" t="s">
        <v>53</v>
      </c>
      <c r="F28" s="28"/>
      <c r="G28" s="27"/>
      <c r="H28" s="27"/>
      <c r="I28" s="39"/>
      <c r="J28" s="61" t="s">
        <v>44</v>
      </c>
      <c r="K28" s="46">
        <v>5</v>
      </c>
      <c r="L28" s="41" t="s">
        <v>54</v>
      </c>
      <c r="M28" s="42">
        <v>40</v>
      </c>
      <c r="N28" s="43">
        <f>IF(M28="","",M28/$E$9)</f>
        <v>0.4</v>
      </c>
      <c r="O28" s="43">
        <f>IF(M28="","",M28/$K$9)</f>
        <v>0.44444444444444442</v>
      </c>
      <c r="P28" s="44" t="str">
        <f>IF(M28="","",IF($K$9=M28,$L$9,IF(M28&gt;=$H$9,"призер","участник")))</f>
        <v>участник</v>
      </c>
      <c r="Q28" s="39" t="s">
        <v>51</v>
      </c>
      <c r="R28" s="47" t="s">
        <v>44</v>
      </c>
    </row>
    <row r="29" spans="1:18" x14ac:dyDescent="0.25">
      <c r="A29" s="21">
        <v>8</v>
      </c>
      <c r="B29" s="24" t="s">
        <v>6</v>
      </c>
      <c r="C29" s="25" t="s">
        <v>63</v>
      </c>
      <c r="D29" s="25" t="s">
        <v>55</v>
      </c>
      <c r="E29" s="25" t="s">
        <v>48</v>
      </c>
      <c r="F29" s="26"/>
      <c r="G29" s="27"/>
      <c r="H29" s="27"/>
      <c r="I29" s="39"/>
      <c r="J29" s="60" t="s">
        <v>44</v>
      </c>
      <c r="K29" s="40">
        <v>5</v>
      </c>
      <c r="L29" s="41" t="s">
        <v>64</v>
      </c>
      <c r="M29" s="42">
        <v>40</v>
      </c>
      <c r="N29" s="43">
        <f>IF(M29="","",M29/$E$9)</f>
        <v>0.4</v>
      </c>
      <c r="O29" s="43">
        <f>IF(M29="","",M29/$K$9)</f>
        <v>0.44444444444444442</v>
      </c>
      <c r="P29" s="44" t="str">
        <f>IF(M29="","",IF($K$9=M29,$L$9,IF(M29&gt;=$H$9,"призер","участник")))</f>
        <v>участник</v>
      </c>
      <c r="Q29" s="39" t="s">
        <v>51</v>
      </c>
      <c r="R29" s="47" t="s">
        <v>44</v>
      </c>
    </row>
    <row r="30" spans="1:18" x14ac:dyDescent="0.25">
      <c r="A30" s="21">
        <v>9</v>
      </c>
      <c r="B30" s="24" t="s">
        <v>6</v>
      </c>
      <c r="C30" s="25" t="s">
        <v>57</v>
      </c>
      <c r="D30" s="25" t="s">
        <v>48</v>
      </c>
      <c r="E30" s="25" t="s">
        <v>65</v>
      </c>
      <c r="F30" s="26"/>
      <c r="G30" s="27"/>
      <c r="H30" s="27"/>
      <c r="I30" s="39"/>
      <c r="J30" s="61" t="s">
        <v>44</v>
      </c>
      <c r="K30" s="40">
        <v>5</v>
      </c>
      <c r="L30" s="41" t="s">
        <v>66</v>
      </c>
      <c r="M30" s="42">
        <v>40</v>
      </c>
      <c r="N30" s="43">
        <f>IF(M30="","",M30/$E$9)</f>
        <v>0.4</v>
      </c>
      <c r="O30" s="43">
        <f>IF(M30="","",M30/$K$9)</f>
        <v>0.44444444444444442</v>
      </c>
      <c r="P30" s="44" t="str">
        <f>IF(M30="","",IF($K$9=M30,$L$9,IF(M30&gt;=$H$9,"призер","участник")))</f>
        <v>участник</v>
      </c>
      <c r="Q30" s="39" t="s">
        <v>51</v>
      </c>
      <c r="R30" s="47" t="s">
        <v>44</v>
      </c>
    </row>
    <row r="31" spans="1:18" x14ac:dyDescent="0.25">
      <c r="A31" s="21">
        <v>15</v>
      </c>
      <c r="B31" s="24" t="s">
        <v>6</v>
      </c>
      <c r="C31" s="25" t="s">
        <v>48</v>
      </c>
      <c r="D31" s="25" t="s">
        <v>43</v>
      </c>
      <c r="E31" s="25" t="s">
        <v>42</v>
      </c>
      <c r="F31" s="26"/>
      <c r="G31" s="27"/>
      <c r="H31" s="27"/>
      <c r="I31" s="39"/>
      <c r="J31" s="60" t="s">
        <v>44</v>
      </c>
      <c r="K31" s="40">
        <v>5</v>
      </c>
      <c r="L31" s="41" t="s">
        <v>75</v>
      </c>
      <c r="M31" s="42">
        <v>40</v>
      </c>
      <c r="N31" s="43">
        <f>IF(M31="","",M31/$E$9)</f>
        <v>0.4</v>
      </c>
      <c r="O31" s="43">
        <f>IF(M31="","",M31/$K$9)</f>
        <v>0.44444444444444442</v>
      </c>
      <c r="P31" s="44" t="str">
        <f>IF(M31="","",IF($K$9=M31,$L$9,IF(M31&gt;=$H$9,"призер","участник")))</f>
        <v>участник</v>
      </c>
      <c r="Q31" s="39" t="s">
        <v>46</v>
      </c>
      <c r="R31" s="47" t="s">
        <v>44</v>
      </c>
    </row>
    <row r="32" spans="1:18" x14ac:dyDescent="0.25">
      <c r="A32" s="21">
        <v>19</v>
      </c>
      <c r="B32" s="24" t="s">
        <v>6</v>
      </c>
      <c r="C32" s="25" t="s">
        <v>80</v>
      </c>
      <c r="D32" s="25" t="s">
        <v>65</v>
      </c>
      <c r="E32" s="25" t="s">
        <v>49</v>
      </c>
      <c r="F32" s="26"/>
      <c r="G32" s="27"/>
      <c r="H32" s="27"/>
      <c r="I32" s="39"/>
      <c r="J32" s="61" t="s">
        <v>44</v>
      </c>
      <c r="K32" s="40">
        <v>5</v>
      </c>
      <c r="L32" s="41" t="s">
        <v>81</v>
      </c>
      <c r="M32" s="42">
        <v>40</v>
      </c>
      <c r="N32" s="43">
        <f>IF(M32="","",M32/$E$9)</f>
        <v>0.4</v>
      </c>
      <c r="O32" s="43">
        <f>IF(M32="","",M32/$K$9)</f>
        <v>0.44444444444444442</v>
      </c>
      <c r="P32" s="44" t="str">
        <f>IF(M32="","",IF($K$9=M32,$L$9,IF(M32&gt;=$H$9,"призер","участник")))</f>
        <v>участник</v>
      </c>
      <c r="Q32" s="39" t="s">
        <v>46</v>
      </c>
      <c r="R32" s="47" t="s">
        <v>44</v>
      </c>
    </row>
    <row r="33" spans="1:18" x14ac:dyDescent="0.25">
      <c r="A33" s="21">
        <v>21</v>
      </c>
      <c r="B33" s="24" t="s">
        <v>6</v>
      </c>
      <c r="C33" s="25" t="s">
        <v>69</v>
      </c>
      <c r="D33" s="25" t="s">
        <v>57</v>
      </c>
      <c r="E33" s="25" t="s">
        <v>47</v>
      </c>
      <c r="F33" s="26"/>
      <c r="G33" s="27"/>
      <c r="H33" s="27"/>
      <c r="I33" s="39"/>
      <c r="J33" s="61" t="s">
        <v>44</v>
      </c>
      <c r="K33" s="40">
        <v>5</v>
      </c>
      <c r="L33" s="41" t="s">
        <v>84</v>
      </c>
      <c r="M33" s="42">
        <v>40</v>
      </c>
      <c r="N33" s="43">
        <f>IF(M33="","",M33/$E$9)</f>
        <v>0.4</v>
      </c>
      <c r="O33" s="43">
        <f>IF(M33="","",M33/$K$9)</f>
        <v>0.44444444444444442</v>
      </c>
      <c r="P33" s="44" t="str">
        <f>IF(M33="","",IF($K$9=M33,$L$9,IF(M33&gt;=$H$9,"призер","участник")))</f>
        <v>участник</v>
      </c>
      <c r="Q33" s="39" t="s">
        <v>46</v>
      </c>
      <c r="R33" s="47" t="s">
        <v>44</v>
      </c>
    </row>
    <row r="34" spans="1:18" x14ac:dyDescent="0.25">
      <c r="A34" s="21">
        <v>34</v>
      </c>
      <c r="B34" s="24" t="s">
        <v>6</v>
      </c>
      <c r="C34" s="25" t="s">
        <v>65</v>
      </c>
      <c r="D34" s="25" t="s">
        <v>52</v>
      </c>
      <c r="E34" s="25" t="s">
        <v>61</v>
      </c>
      <c r="F34" s="26"/>
      <c r="G34" s="27"/>
      <c r="H34" s="27"/>
      <c r="I34" s="39"/>
      <c r="J34" s="60" t="s">
        <v>44</v>
      </c>
      <c r="K34" s="40">
        <v>5</v>
      </c>
      <c r="L34" s="41" t="s">
        <v>100</v>
      </c>
      <c r="M34" s="42">
        <v>40</v>
      </c>
      <c r="N34" s="43">
        <f>IF(M34="","",M34/$E$9)</f>
        <v>0.4</v>
      </c>
      <c r="O34" s="43">
        <f>IF(M34="","",M34/$K$9)</f>
        <v>0.44444444444444442</v>
      </c>
      <c r="P34" s="44" t="str">
        <f>IF(M34="","",IF($K$9=M34,$L$9,IF(M34&gt;=$H$9,"призер","участник")))</f>
        <v>участник</v>
      </c>
      <c r="Q34" s="39" t="s">
        <v>46</v>
      </c>
      <c r="R34" s="47" t="s">
        <v>44</v>
      </c>
    </row>
    <row r="35" spans="1:18" x14ac:dyDescent="0.25">
      <c r="A35" s="21">
        <v>30</v>
      </c>
      <c r="B35" s="24" t="s">
        <v>6</v>
      </c>
      <c r="C35" s="25" t="s">
        <v>41</v>
      </c>
      <c r="D35" s="25" t="s">
        <v>48</v>
      </c>
      <c r="E35" s="25" t="s">
        <v>43</v>
      </c>
      <c r="F35" s="26"/>
      <c r="G35" s="27"/>
      <c r="H35" s="27"/>
      <c r="I35" s="39"/>
      <c r="J35" s="61" t="s">
        <v>44</v>
      </c>
      <c r="K35" s="40">
        <v>5</v>
      </c>
      <c r="L35" s="41" t="s">
        <v>96</v>
      </c>
      <c r="M35" s="42">
        <v>37</v>
      </c>
      <c r="N35" s="43">
        <f>IF(M35="","",M35/$E$9)</f>
        <v>0.37</v>
      </c>
      <c r="O35" s="43">
        <f>IF(M35="","",M35/$K$9)</f>
        <v>0.41111111111111109</v>
      </c>
      <c r="P35" s="44" t="str">
        <f>IF(M35="","",IF($K$9=M35,$L$9,IF(M35&gt;=$H$9,"призер","участник")))</f>
        <v>участник</v>
      </c>
      <c r="Q35" s="39" t="s">
        <v>46</v>
      </c>
      <c r="R35" s="47" t="s">
        <v>44</v>
      </c>
    </row>
    <row r="36" spans="1:18" x14ac:dyDescent="0.25">
      <c r="A36" s="21">
        <v>20</v>
      </c>
      <c r="B36" s="24" t="s">
        <v>6</v>
      </c>
      <c r="C36" s="25" t="s">
        <v>82</v>
      </c>
      <c r="D36" s="25" t="s">
        <v>61</v>
      </c>
      <c r="E36" s="25" t="s">
        <v>43</v>
      </c>
      <c r="F36" s="26"/>
      <c r="G36" s="27"/>
      <c r="H36" s="27"/>
      <c r="I36" s="39"/>
      <c r="J36" s="39" t="s">
        <v>44</v>
      </c>
      <c r="K36" s="40">
        <v>5</v>
      </c>
      <c r="L36" s="41" t="s">
        <v>83</v>
      </c>
      <c r="M36" s="42">
        <v>32</v>
      </c>
      <c r="N36" s="43">
        <f>IF(M36="","",M36/$E$9)</f>
        <v>0.32</v>
      </c>
      <c r="O36" s="43">
        <f>IF(M36="","",M36/$K$9)</f>
        <v>0.35555555555555557</v>
      </c>
      <c r="P36" s="44" t="str">
        <f>IF(M36="","",IF($K$9=M36,$L$9,IF(M36&gt;=$H$9,"призер","участник")))</f>
        <v>участник</v>
      </c>
      <c r="Q36" s="39" t="s">
        <v>46</v>
      </c>
      <c r="R36" s="47" t="s">
        <v>44</v>
      </c>
    </row>
    <row r="37" spans="1:18" x14ac:dyDescent="0.25">
      <c r="A37" s="21">
        <v>31</v>
      </c>
      <c r="B37" s="24" t="s">
        <v>6</v>
      </c>
      <c r="C37" s="25" t="s">
        <v>88</v>
      </c>
      <c r="D37" s="25" t="s">
        <v>61</v>
      </c>
      <c r="E37" s="25" t="s">
        <v>53</v>
      </c>
      <c r="F37" s="26"/>
      <c r="G37" s="27"/>
      <c r="H37" s="27"/>
      <c r="I37" s="39"/>
      <c r="J37" s="60" t="s">
        <v>44</v>
      </c>
      <c r="K37" s="40">
        <v>5</v>
      </c>
      <c r="L37" s="41" t="s">
        <v>97</v>
      </c>
      <c r="M37" s="42">
        <v>32</v>
      </c>
      <c r="N37" s="43">
        <f>IF(M37="","",M37/$E$9)</f>
        <v>0.32</v>
      </c>
      <c r="O37" s="43">
        <f>IF(M37="","",M37/$K$9)</f>
        <v>0.35555555555555557</v>
      </c>
      <c r="P37" s="44" t="str">
        <f>IF(M37="","",IF($K$9=M37,$L$9,IF(M37&gt;=$H$9,"призер","участник")))</f>
        <v>участник</v>
      </c>
      <c r="Q37" s="39" t="s">
        <v>46</v>
      </c>
      <c r="R37" s="47" t="s">
        <v>44</v>
      </c>
    </row>
    <row r="38" spans="1:18" x14ac:dyDescent="0.25">
      <c r="A38" s="21">
        <v>17</v>
      </c>
      <c r="B38" s="24" t="s">
        <v>6</v>
      </c>
      <c r="C38" s="25" t="s">
        <v>61</v>
      </c>
      <c r="D38" s="25" t="s">
        <v>61</v>
      </c>
      <c r="E38" s="25" t="s">
        <v>43</v>
      </c>
      <c r="F38" s="26"/>
      <c r="G38" s="27"/>
      <c r="H38" s="27"/>
      <c r="I38" s="39"/>
      <c r="J38" s="61" t="s">
        <v>44</v>
      </c>
      <c r="K38" s="40">
        <v>5</v>
      </c>
      <c r="L38" s="41" t="s">
        <v>77</v>
      </c>
      <c r="M38" s="42">
        <v>30</v>
      </c>
      <c r="N38" s="43">
        <f>IF(M38="","",M38/$E$9)</f>
        <v>0.3</v>
      </c>
      <c r="O38" s="43">
        <f>IF(M38="","",M38/$K$9)</f>
        <v>0.33333333333333331</v>
      </c>
      <c r="P38" s="44" t="str">
        <f>IF(M38="","",IF($K$9=M38,$L$9,IF(M38&gt;=$H$9,"призер","участник")))</f>
        <v>участник</v>
      </c>
      <c r="Q38" s="39" t="s">
        <v>46</v>
      </c>
      <c r="R38" s="47" t="s">
        <v>44</v>
      </c>
    </row>
    <row r="39" spans="1:18" x14ac:dyDescent="0.25">
      <c r="A39" s="21">
        <v>6</v>
      </c>
      <c r="B39" s="24" t="s">
        <v>6</v>
      </c>
      <c r="C39" s="25" t="s">
        <v>59</v>
      </c>
      <c r="D39" s="25" t="s">
        <v>57</v>
      </c>
      <c r="E39" s="25" t="s">
        <v>53</v>
      </c>
      <c r="F39" s="26"/>
      <c r="G39" s="27"/>
      <c r="H39" s="27"/>
      <c r="I39" s="39"/>
      <c r="J39" s="10" t="s">
        <v>44</v>
      </c>
      <c r="K39" s="40">
        <v>5</v>
      </c>
      <c r="L39" s="41" t="s">
        <v>60</v>
      </c>
      <c r="M39" s="42">
        <v>29</v>
      </c>
      <c r="N39" s="43">
        <f>IF(M39="","",M39/$E$9)</f>
        <v>0.28999999999999998</v>
      </c>
      <c r="O39" s="43">
        <f>IF(M39="","",M39/$K$9)</f>
        <v>0.32222222222222224</v>
      </c>
      <c r="P39" s="44" t="str">
        <f>IF(M39="","",IF($K$9=M39,$L$9,IF(M39&gt;=$H$9,"призер","участник")))</f>
        <v>участник</v>
      </c>
      <c r="Q39" s="39" t="s">
        <v>51</v>
      </c>
      <c r="R39" s="47" t="s">
        <v>44</v>
      </c>
    </row>
    <row r="40" spans="1:18" x14ac:dyDescent="0.25">
      <c r="A40" s="21">
        <v>5</v>
      </c>
      <c r="B40" s="24" t="s">
        <v>6</v>
      </c>
      <c r="C40" s="25" t="s">
        <v>48</v>
      </c>
      <c r="D40" s="25" t="s">
        <v>55</v>
      </c>
      <c r="E40" s="25" t="s">
        <v>57</v>
      </c>
      <c r="F40" s="26"/>
      <c r="G40" s="27"/>
      <c r="H40" s="27"/>
      <c r="I40" s="39"/>
      <c r="J40" s="60" t="s">
        <v>44</v>
      </c>
      <c r="K40" s="40">
        <v>5</v>
      </c>
      <c r="L40" s="41" t="s">
        <v>58</v>
      </c>
      <c r="M40" s="42">
        <v>27</v>
      </c>
      <c r="N40" s="43">
        <f>IF(M40="","",M40/$E$9)</f>
        <v>0.27</v>
      </c>
      <c r="O40" s="43">
        <f>IF(M40="","",M40/$K$9)</f>
        <v>0.3</v>
      </c>
      <c r="P40" s="44" t="str">
        <f>IF(M40="","",IF($K$9=M40,$L$9,IF(M40&gt;=$H$9,"призер","участник")))</f>
        <v>участник</v>
      </c>
      <c r="Q40" s="39" t="s">
        <v>51</v>
      </c>
      <c r="R40" s="47" t="s">
        <v>44</v>
      </c>
    </row>
    <row r="41" spans="1:18" x14ac:dyDescent="0.25">
      <c r="A41" s="21">
        <v>33</v>
      </c>
      <c r="B41" s="24" t="s">
        <v>6</v>
      </c>
      <c r="C41" s="25" t="s">
        <v>78</v>
      </c>
      <c r="D41" s="25" t="s">
        <v>57</v>
      </c>
      <c r="E41" s="25" t="s">
        <v>78</v>
      </c>
      <c r="F41" s="26"/>
      <c r="G41" s="27"/>
      <c r="H41" s="27"/>
      <c r="I41" s="39"/>
      <c r="J41" s="61" t="s">
        <v>44</v>
      </c>
      <c r="K41" s="40">
        <v>5</v>
      </c>
      <c r="L41" s="41" t="s">
        <v>99</v>
      </c>
      <c r="M41" s="42">
        <v>27</v>
      </c>
      <c r="N41" s="43">
        <f>IF(M41="","",M41/$E$9)</f>
        <v>0.27</v>
      </c>
      <c r="O41" s="43">
        <f>IF(M41="","",M41/$K$9)</f>
        <v>0.3</v>
      </c>
      <c r="P41" s="44" t="str">
        <f>IF(M41="","",IF($K$9=M41,$L$9,IF(M41&gt;=$H$9,"призер","участник")))</f>
        <v>участник</v>
      </c>
      <c r="Q41" s="39" t="s">
        <v>46</v>
      </c>
      <c r="R41" s="47" t="s">
        <v>44</v>
      </c>
    </row>
    <row r="42" spans="1:18" x14ac:dyDescent="0.25">
      <c r="A42" s="21">
        <v>35</v>
      </c>
      <c r="B42" s="24" t="s">
        <v>6</v>
      </c>
      <c r="C42" s="25" t="s">
        <v>49</v>
      </c>
      <c r="D42" s="25" t="s">
        <v>43</v>
      </c>
      <c r="E42" s="25" t="s">
        <v>41</v>
      </c>
      <c r="F42" s="26"/>
      <c r="G42" s="27"/>
      <c r="H42" s="27"/>
      <c r="I42" s="39"/>
      <c r="J42" s="39" t="s">
        <v>44</v>
      </c>
      <c r="K42" s="46">
        <v>5</v>
      </c>
      <c r="L42" s="41" t="s">
        <v>101</v>
      </c>
      <c r="M42" s="42">
        <v>20</v>
      </c>
      <c r="N42" s="43">
        <f>IF(M42="","",M42/$E$9)</f>
        <v>0.2</v>
      </c>
      <c r="O42" s="43">
        <f>IF(M42="","",M42/$K$9)</f>
        <v>0.22222222222222221</v>
      </c>
      <c r="P42" s="44" t="str">
        <f>IF(M42="","",IF($K$9=M42,$L$9,IF(M42&gt;=$H$9,"призер","участник")))</f>
        <v>участник</v>
      </c>
      <c r="Q42" s="39" t="s">
        <v>46</v>
      </c>
      <c r="R42" s="47" t="s">
        <v>44</v>
      </c>
    </row>
    <row r="43" spans="1:18" x14ac:dyDescent="0.25">
      <c r="A43" s="21">
        <v>4</v>
      </c>
      <c r="B43" s="24" t="s">
        <v>6</v>
      </c>
      <c r="C43" s="25" t="s">
        <v>55</v>
      </c>
      <c r="D43" s="25" t="s">
        <v>43</v>
      </c>
      <c r="E43" s="25" t="s">
        <v>48</v>
      </c>
      <c r="F43" s="26"/>
      <c r="G43" s="27"/>
      <c r="H43" s="27"/>
      <c r="I43" s="39"/>
      <c r="J43" s="60" t="s">
        <v>44</v>
      </c>
      <c r="K43" s="40">
        <v>5</v>
      </c>
      <c r="L43" s="41" t="s">
        <v>56</v>
      </c>
      <c r="M43" s="42">
        <v>15</v>
      </c>
      <c r="N43" s="43">
        <f>IF(M43="","",M43/$E$9)</f>
        <v>0.15</v>
      </c>
      <c r="O43" s="43">
        <f>IF(M43="","",M43/$K$9)</f>
        <v>0.16666666666666666</v>
      </c>
      <c r="P43" s="44" t="str">
        <f>IF(M43="","",IF($K$9=M43,$L$9,IF(M43&gt;=$H$9,"призер","участник")))</f>
        <v>участник</v>
      </c>
      <c r="Q43" s="39" t="s">
        <v>51</v>
      </c>
      <c r="R43" s="47" t="s">
        <v>44</v>
      </c>
    </row>
    <row r="44" spans="1:18" x14ac:dyDescent="0.25">
      <c r="A44" s="21">
        <v>28</v>
      </c>
      <c r="B44" s="24" t="s">
        <v>6</v>
      </c>
      <c r="C44" s="25" t="s">
        <v>43</v>
      </c>
      <c r="D44" s="25" t="s">
        <v>43</v>
      </c>
      <c r="E44" s="25" t="s">
        <v>43</v>
      </c>
      <c r="F44" s="26"/>
      <c r="G44" s="27"/>
      <c r="H44" s="27"/>
      <c r="I44" s="39"/>
      <c r="J44" s="39" t="s">
        <v>44</v>
      </c>
      <c r="K44" s="46">
        <v>5</v>
      </c>
      <c r="L44" s="41" t="s">
        <v>93</v>
      </c>
      <c r="M44" s="42">
        <v>15</v>
      </c>
      <c r="N44" s="43">
        <f>IF(M44="","",M44/$E$9)</f>
        <v>0.15</v>
      </c>
      <c r="O44" s="43">
        <f>IF(M44="","",M44/$K$9)</f>
        <v>0.16666666666666666</v>
      </c>
      <c r="P44" s="44" t="str">
        <f>IF(M44="","",IF($K$9=M44,$L$9,IF(M44&gt;=$H$9,"призер","участник")))</f>
        <v>участник</v>
      </c>
      <c r="Q44" s="39" t="s">
        <v>46</v>
      </c>
      <c r="R44" s="47" t="s">
        <v>44</v>
      </c>
    </row>
    <row r="45" spans="1:18" x14ac:dyDescent="0.25">
      <c r="A45" s="21">
        <v>29</v>
      </c>
      <c r="B45" s="24" t="s">
        <v>6</v>
      </c>
      <c r="C45" s="25" t="s">
        <v>94</v>
      </c>
      <c r="D45" s="25" t="s">
        <v>61</v>
      </c>
      <c r="E45" s="25" t="s">
        <v>43</v>
      </c>
      <c r="F45" s="26"/>
      <c r="G45" s="27"/>
      <c r="H45" s="27"/>
      <c r="I45" s="39"/>
      <c r="J45" s="61" t="s">
        <v>44</v>
      </c>
      <c r="K45" s="40">
        <v>5</v>
      </c>
      <c r="L45" s="41" t="s">
        <v>95</v>
      </c>
      <c r="M45" s="42">
        <v>15</v>
      </c>
      <c r="N45" s="43">
        <f>IF(M45="","",M45/$E$9)</f>
        <v>0.15</v>
      </c>
      <c r="O45" s="43">
        <f>IF(M45="","",M45/$K$9)</f>
        <v>0.16666666666666666</v>
      </c>
      <c r="P45" s="44" t="str">
        <f>IF(M45="","",IF($K$9=M45,$L$9,IF(M45&gt;=$H$9,"призер","участник")))</f>
        <v>участник</v>
      </c>
      <c r="Q45" s="39" t="s">
        <v>46</v>
      </c>
      <c r="R45" s="47" t="s">
        <v>44</v>
      </c>
    </row>
    <row r="46" spans="1:18" x14ac:dyDescent="0.25">
      <c r="A46" s="21">
        <v>7</v>
      </c>
      <c r="B46" s="24" t="s">
        <v>6</v>
      </c>
      <c r="C46" s="25" t="s">
        <v>57</v>
      </c>
      <c r="D46" s="25" t="s">
        <v>43</v>
      </c>
      <c r="E46" s="25" t="s">
        <v>61</v>
      </c>
      <c r="F46" s="26"/>
      <c r="G46" s="27"/>
      <c r="H46" s="27"/>
      <c r="I46" s="39"/>
      <c r="J46" s="39" t="s">
        <v>44</v>
      </c>
      <c r="K46" s="46">
        <v>5</v>
      </c>
      <c r="L46" s="41" t="s">
        <v>62</v>
      </c>
      <c r="M46" s="42">
        <v>12</v>
      </c>
      <c r="N46" s="43">
        <f>IF(M46="","",M46/$E$9)</f>
        <v>0.12</v>
      </c>
      <c r="O46" s="43">
        <f>IF(M46="","",M46/$K$9)</f>
        <v>0.13333333333333333</v>
      </c>
      <c r="P46" s="44" t="str">
        <f>IF(M46="","",IF($K$9=M46,$L$9,IF(M46&gt;=$H$9,"призер","участник")))</f>
        <v>участник</v>
      </c>
      <c r="Q46" s="39" t="s">
        <v>51</v>
      </c>
      <c r="R46" s="47" t="s">
        <v>44</v>
      </c>
    </row>
    <row r="47" spans="1:18" x14ac:dyDescent="0.25">
      <c r="A47" s="21">
        <v>36</v>
      </c>
      <c r="B47" s="24" t="s">
        <v>6</v>
      </c>
      <c r="C47" s="25" t="s">
        <v>55</v>
      </c>
      <c r="D47" s="25" t="s">
        <v>43</v>
      </c>
      <c r="E47" s="25" t="s">
        <v>42</v>
      </c>
      <c r="F47" s="26"/>
      <c r="G47" s="27"/>
      <c r="H47" s="27"/>
      <c r="I47" s="39"/>
      <c r="J47" s="39" t="s">
        <v>44</v>
      </c>
      <c r="K47" s="40">
        <v>5</v>
      </c>
      <c r="L47" s="41" t="s">
        <v>102</v>
      </c>
      <c r="M47" s="42">
        <v>9</v>
      </c>
      <c r="N47" s="43">
        <f>IF(M47="","",M47/$E$9)</f>
        <v>0.09</v>
      </c>
      <c r="O47" s="43">
        <f>IF(M47="","",M47/$K$9)</f>
        <v>0.1</v>
      </c>
      <c r="P47" s="44" t="str">
        <f>IF(M47="","",IF($K$9=M47,$L$9,IF(M47&gt;=$H$9,"призер","участник")))</f>
        <v>участник</v>
      </c>
      <c r="Q47" s="39" t="s">
        <v>103</v>
      </c>
      <c r="R47" s="47" t="s">
        <v>44</v>
      </c>
    </row>
    <row r="48" spans="1:18" x14ac:dyDescent="0.25">
      <c r="A48" s="21">
        <v>16</v>
      </c>
      <c r="B48" s="24" t="s">
        <v>6</v>
      </c>
      <c r="C48" s="25" t="s">
        <v>42</v>
      </c>
      <c r="D48" s="25" t="s">
        <v>43</v>
      </c>
      <c r="E48" s="25" t="s">
        <v>49</v>
      </c>
      <c r="F48" s="26"/>
      <c r="G48" s="27"/>
      <c r="H48" s="27"/>
      <c r="I48" s="39"/>
      <c r="J48" s="39" t="s">
        <v>44</v>
      </c>
      <c r="K48" s="40">
        <v>5</v>
      </c>
      <c r="L48" s="41" t="s">
        <v>76</v>
      </c>
      <c r="M48" s="42">
        <v>4</v>
      </c>
      <c r="N48" s="43">
        <f>IF(M48="","",M48/$E$9)</f>
        <v>0.04</v>
      </c>
      <c r="O48" s="43">
        <f>IF(M48="","",M48/$K$9)</f>
        <v>4.4444444444444446E-2</v>
      </c>
      <c r="P48" s="44" t="str">
        <f>IF(M48="","",IF($K$9=M48,$L$9,IF(M48&gt;=$H$9,"призер","участник")))</f>
        <v>участник</v>
      </c>
      <c r="Q48" s="39" t="s">
        <v>46</v>
      </c>
      <c r="R48" s="47" t="s">
        <v>44</v>
      </c>
    </row>
    <row r="49" spans="1:18" x14ac:dyDescent="0.25">
      <c r="A49" s="21">
        <v>39</v>
      </c>
      <c r="B49" s="24" t="s">
        <v>6</v>
      </c>
      <c r="C49" s="25"/>
      <c r="D49" s="25"/>
      <c r="E49" s="25"/>
      <c r="F49" s="26"/>
      <c r="G49" s="27"/>
      <c r="H49" s="31"/>
      <c r="I49" s="39"/>
      <c r="J49" s="39"/>
      <c r="K49" s="40"/>
      <c r="L49" s="41"/>
      <c r="M49" s="42"/>
      <c r="N49" s="43" t="str">
        <f>IF(M49="","",M49/$E$9)</f>
        <v/>
      </c>
      <c r="O49" s="43" t="str">
        <f>IF(M49="","",M49/$K$9)</f>
        <v/>
      </c>
      <c r="P49" s="44" t="str">
        <f>IF(M49="","",IF($K$9=M49,$L$9,IF(M49&gt;=$H$9,"призер","участник")))</f>
        <v/>
      </c>
      <c r="Q49" s="39"/>
      <c r="R49" s="47"/>
    </row>
    <row r="50" spans="1:18" x14ac:dyDescent="0.25">
      <c r="A50" s="21">
        <v>40</v>
      </c>
      <c r="B50" s="24" t="s">
        <v>6</v>
      </c>
      <c r="C50" s="25"/>
      <c r="D50" s="25"/>
      <c r="E50" s="25"/>
      <c r="F50" s="26"/>
      <c r="G50" s="27"/>
      <c r="H50" s="27"/>
      <c r="I50" s="39"/>
      <c r="J50" s="39"/>
      <c r="K50" s="40"/>
      <c r="L50" s="41"/>
      <c r="M50" s="42"/>
      <c r="N50" s="43" t="str">
        <f>IF(M50="","",M50/$E$9)</f>
        <v/>
      </c>
      <c r="O50" s="43" t="str">
        <f>IF(M50="","",M50/$K$9)</f>
        <v/>
      </c>
      <c r="P50" s="44" t="str">
        <f>IF(M50="","",IF($K$9=M50,$L$9,IF(M50&gt;=$H$9,"призер","участник")))</f>
        <v/>
      </c>
      <c r="Q50" s="39"/>
      <c r="R50" s="47"/>
    </row>
    <row r="51" spans="1:18" x14ac:dyDescent="0.25">
      <c r="A51" s="21">
        <v>41</v>
      </c>
      <c r="B51" s="24" t="s">
        <v>6</v>
      </c>
      <c r="C51" s="25"/>
      <c r="D51" s="25"/>
      <c r="E51" s="25"/>
      <c r="F51" s="26"/>
      <c r="G51" s="31"/>
      <c r="H51" s="31"/>
      <c r="I51" s="39"/>
      <c r="J51" s="39"/>
      <c r="K51" s="40"/>
      <c r="L51" s="41"/>
      <c r="M51" s="42"/>
      <c r="N51" s="43" t="str">
        <f>IF(M51="","",M51/$E$9)</f>
        <v/>
      </c>
      <c r="O51" s="43" t="str">
        <f>IF(M51="","",M51/$K$9)</f>
        <v/>
      </c>
      <c r="P51" s="44" t="str">
        <f>IF(M51="","",IF($K$9=M51,$L$9,IF(M51&gt;=$H$9,"призер","участник")))</f>
        <v/>
      </c>
      <c r="Q51" s="39"/>
      <c r="R51" s="47"/>
    </row>
    <row r="52" spans="1:18" x14ac:dyDescent="0.25">
      <c r="A52" s="21">
        <v>42</v>
      </c>
      <c r="B52" s="24" t="s">
        <v>6</v>
      </c>
      <c r="C52" s="25"/>
      <c r="D52" s="25"/>
      <c r="E52" s="25"/>
      <c r="F52" s="26"/>
      <c r="G52" s="27"/>
      <c r="H52" s="27"/>
      <c r="I52" s="39"/>
      <c r="J52" s="39"/>
      <c r="K52" s="40"/>
      <c r="L52" s="41"/>
      <c r="M52" s="42"/>
      <c r="N52" s="43" t="str">
        <f>IF(M52="","",M52/$E$9)</f>
        <v/>
      </c>
      <c r="O52" s="43" t="str">
        <f>IF(M52="","",M52/$K$9)</f>
        <v/>
      </c>
      <c r="P52" s="44" t="str">
        <f>IF(M52="","",IF($K$9=M52,$L$9,IF(M52&gt;=$H$9,"призер","участник")))</f>
        <v/>
      </c>
      <c r="Q52" s="39"/>
      <c r="R52" s="47"/>
    </row>
    <row r="53" spans="1:18" x14ac:dyDescent="0.25">
      <c r="A53" s="21">
        <v>43</v>
      </c>
      <c r="B53" s="24" t="s">
        <v>6</v>
      </c>
      <c r="C53" s="25"/>
      <c r="D53" s="25"/>
      <c r="E53" s="25"/>
      <c r="F53" s="26"/>
      <c r="G53" s="31"/>
      <c r="H53" s="31"/>
      <c r="I53" s="39"/>
      <c r="J53" s="39"/>
      <c r="K53" s="40"/>
      <c r="L53" s="41"/>
      <c r="M53" s="42"/>
      <c r="N53" s="43" t="str">
        <f>IF(M53="","",M53/$E$9)</f>
        <v/>
      </c>
      <c r="O53" s="43" t="str">
        <f>IF(M53="","",M53/$K$9)</f>
        <v/>
      </c>
      <c r="P53" s="44" t="str">
        <f>IF(M53="","",IF($K$9=M53,$L$9,IF(M53&gt;=$H$9,"призер","участник")))</f>
        <v/>
      </c>
      <c r="Q53" s="39"/>
      <c r="R53" s="47"/>
    </row>
    <row r="54" spans="1:18" x14ac:dyDescent="0.25">
      <c r="A54" s="21">
        <v>44</v>
      </c>
      <c r="B54" s="24" t="s">
        <v>6</v>
      </c>
      <c r="C54" s="25"/>
      <c r="D54" s="25"/>
      <c r="E54" s="25"/>
      <c r="F54" s="26"/>
      <c r="G54" s="27"/>
      <c r="H54" s="27"/>
      <c r="I54" s="39"/>
      <c r="J54" s="39"/>
      <c r="K54" s="40"/>
      <c r="L54" s="41"/>
      <c r="M54" s="42"/>
      <c r="N54" s="43" t="str">
        <f>IF(M54="","",M54/$E$9)</f>
        <v/>
      </c>
      <c r="O54" s="43" t="str">
        <f>IF(M54="","",M54/$K$9)</f>
        <v/>
      </c>
      <c r="P54" s="44" t="str">
        <f>IF(M54="","",IF($K$9=M54,$L$9,IF(M54&gt;=$H$9,"призер","участник")))</f>
        <v/>
      </c>
      <c r="Q54" s="39"/>
      <c r="R54" s="47"/>
    </row>
    <row r="55" spans="1:18" x14ac:dyDescent="0.25">
      <c r="A55" s="21">
        <v>45</v>
      </c>
      <c r="B55" s="24" t="s">
        <v>6</v>
      </c>
      <c r="C55" s="25"/>
      <c r="D55" s="25"/>
      <c r="E55" s="25"/>
      <c r="F55" s="26"/>
      <c r="G55" s="31"/>
      <c r="H55" s="31"/>
      <c r="I55" s="39"/>
      <c r="J55" s="39"/>
      <c r="K55" s="40"/>
      <c r="L55" s="41"/>
      <c r="M55" s="42"/>
      <c r="N55" s="43" t="str">
        <f>IF(M55="","",M55/$E$9)</f>
        <v/>
      </c>
      <c r="O55" s="43" t="str">
        <f>IF(M55="","",M55/$K$9)</f>
        <v/>
      </c>
      <c r="P55" s="44" t="str">
        <f>IF(M55="","",IF($K$9=M55,$L$9,IF(M55&gt;=$H$9,"призер","участник")))</f>
        <v/>
      </c>
      <c r="Q55" s="39"/>
      <c r="R55" s="47"/>
    </row>
    <row r="56" spans="1:18" x14ac:dyDescent="0.25">
      <c r="A56" s="21">
        <v>46</v>
      </c>
      <c r="B56" s="24" t="s">
        <v>6</v>
      </c>
      <c r="C56" s="25"/>
      <c r="D56" s="25"/>
      <c r="E56" s="25"/>
      <c r="F56" s="26"/>
      <c r="G56" s="27"/>
      <c r="H56" s="27"/>
      <c r="I56" s="39"/>
      <c r="J56" s="39"/>
      <c r="K56" s="40"/>
      <c r="L56" s="41"/>
      <c r="M56" s="42"/>
      <c r="N56" s="43" t="str">
        <f>IF(M56="","",M56/$E$9)</f>
        <v/>
      </c>
      <c r="O56" s="43" t="str">
        <f>IF(M56="","",M56/$K$9)</f>
        <v/>
      </c>
      <c r="P56" s="44" t="str">
        <f>IF(M56="","",IF($K$9=M56,$L$9,IF(M56&gt;=$H$9,"призер","участник")))</f>
        <v/>
      </c>
      <c r="Q56" s="39"/>
      <c r="R56" s="47"/>
    </row>
    <row r="57" spans="1:18" x14ac:dyDescent="0.25">
      <c r="A57" s="21">
        <v>47</v>
      </c>
      <c r="B57" s="24" t="s">
        <v>6</v>
      </c>
      <c r="C57" s="25"/>
      <c r="D57" s="25"/>
      <c r="E57" s="25"/>
      <c r="F57" s="26"/>
      <c r="G57" s="31"/>
      <c r="H57" s="31"/>
      <c r="I57" s="39"/>
      <c r="J57" s="39"/>
      <c r="K57" s="40"/>
      <c r="L57" s="41"/>
      <c r="M57" s="42"/>
      <c r="N57" s="43" t="str">
        <f>IF(M57="","",M57/$E$9)</f>
        <v/>
      </c>
      <c r="O57" s="43" t="str">
        <f>IF(M57="","",M57/$K$9)</f>
        <v/>
      </c>
      <c r="P57" s="44" t="str">
        <f>IF(M57="","",IF($K$9=M57,$L$9,IF(M57&gt;=$H$9,"призер","участник")))</f>
        <v/>
      </c>
      <c r="Q57" s="39"/>
      <c r="R57" s="47"/>
    </row>
    <row r="58" spans="1:18" x14ac:dyDescent="0.25">
      <c r="A58" s="21">
        <v>48</v>
      </c>
      <c r="B58" s="24" t="s">
        <v>6</v>
      </c>
      <c r="C58" s="25"/>
      <c r="D58" s="25"/>
      <c r="E58" s="25"/>
      <c r="F58" s="26"/>
      <c r="G58" s="27"/>
      <c r="H58" s="27"/>
      <c r="I58" s="39"/>
      <c r="J58" s="39"/>
      <c r="K58" s="40"/>
      <c r="L58" s="41"/>
      <c r="M58" s="42"/>
      <c r="N58" s="43" t="str">
        <f>IF(M58="","",M58/$E$9)</f>
        <v/>
      </c>
      <c r="O58" s="43" t="str">
        <f>IF(M58="","",M58/$K$9)</f>
        <v/>
      </c>
      <c r="P58" s="44" t="str">
        <f>IF(M58="","",IF($K$9=M58,$L$9,IF(M58&gt;=$H$9,"призер","участник")))</f>
        <v/>
      </c>
      <c r="Q58" s="39"/>
      <c r="R58" s="47"/>
    </row>
    <row r="59" spans="1:18" x14ac:dyDescent="0.25">
      <c r="A59" s="21">
        <v>49</v>
      </c>
      <c r="B59" s="24" t="s">
        <v>6</v>
      </c>
      <c r="C59" s="25"/>
      <c r="D59" s="25"/>
      <c r="E59" s="25"/>
      <c r="F59" s="26"/>
      <c r="G59" s="31"/>
      <c r="H59" s="31"/>
      <c r="I59" s="39"/>
      <c r="J59" s="39"/>
      <c r="K59" s="40"/>
      <c r="L59" s="41"/>
      <c r="M59" s="42"/>
      <c r="N59" s="43" t="str">
        <f>IF(M59="","",M59/$E$9)</f>
        <v/>
      </c>
      <c r="O59" s="43" t="str">
        <f>IF(M59="","",M59/$K$9)</f>
        <v/>
      </c>
      <c r="P59" s="44" t="str">
        <f>IF(M59="","",IF($K$9=M59,$L$9,IF(M59&gt;=$H$9,"призер","участник")))</f>
        <v/>
      </c>
      <c r="Q59" s="39"/>
      <c r="R59" s="47"/>
    </row>
    <row r="60" spans="1:18" x14ac:dyDescent="0.25">
      <c r="A60" s="21">
        <v>50</v>
      </c>
      <c r="B60" s="24" t="s">
        <v>6</v>
      </c>
      <c r="C60" s="25"/>
      <c r="D60" s="25"/>
      <c r="E60" s="25"/>
      <c r="F60" s="26"/>
      <c r="G60" s="27"/>
      <c r="H60" s="27"/>
      <c r="I60" s="39"/>
      <c r="J60" s="39"/>
      <c r="K60" s="40"/>
      <c r="L60" s="41"/>
      <c r="M60" s="42"/>
      <c r="N60" s="43" t="str">
        <f>IF(M60="","",M60/$E$9)</f>
        <v/>
      </c>
      <c r="O60" s="43" t="str">
        <f>IF(M60="","",M60/$K$9)</f>
        <v/>
      </c>
      <c r="P60" s="44" t="str">
        <f>IF(M60="","",IF($K$9=M60,$L$9,IF(M60&gt;=$H$9,"призер","участник")))</f>
        <v/>
      </c>
      <c r="Q60" s="39"/>
      <c r="R60" s="47"/>
    </row>
    <row r="62" spans="1:18" x14ac:dyDescent="0.25">
      <c r="B62" s="32" t="s">
        <v>38</v>
      </c>
      <c r="C62" s="10" t="s">
        <v>107</v>
      </c>
      <c r="D62" s="10" t="s">
        <v>108</v>
      </c>
    </row>
    <row r="63" spans="1:18" x14ac:dyDescent="0.25">
      <c r="C63" s="10" t="s">
        <v>109</v>
      </c>
      <c r="D63" s="10" t="s">
        <v>110</v>
      </c>
    </row>
    <row r="64" spans="1:18" x14ac:dyDescent="0.25">
      <c r="D64" s="10" t="s">
        <v>111</v>
      </c>
    </row>
    <row r="65" spans="4:4" x14ac:dyDescent="0.25">
      <c r="D65" s="10" t="s">
        <v>112</v>
      </c>
    </row>
    <row r="66" spans="4:4" x14ac:dyDescent="0.25">
      <c r="D66" s="10" t="s">
        <v>113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>
    <sortState ref="A11:R60">
      <sortCondition descending="1" ref="M10:M60"/>
    </sortState>
  </autoFilter>
  <mergeCells count="3">
    <mergeCell ref="A1:R1"/>
    <mergeCell ref="C2:P2"/>
    <mergeCell ref="C9:D9"/>
  </mergeCells>
  <conditionalFormatting sqref="C4">
    <cfRule type="expression" dxfId="27" priority="4" stopIfTrue="1">
      <formula>ISBLANK(C4)</formula>
    </cfRule>
  </conditionalFormatting>
  <conditionalFormatting sqref="C5">
    <cfRule type="expression" dxfId="26" priority="3" stopIfTrue="1">
      <formula>ISBLANK(C5)</formula>
    </cfRule>
  </conditionalFormatting>
  <conditionalFormatting sqref="C8">
    <cfRule type="expression" dxfId="25" priority="2" stopIfTrue="1">
      <formula>ISBLANK(C8)</formula>
    </cfRule>
  </conditionalFormatting>
  <conditionalFormatting sqref="E9">
    <cfRule type="expression" dxfId="24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6"/>
  <sheetViews>
    <sheetView topLeftCell="A10" workbookViewId="0">
      <selection activeCell="F11" sqref="F11:I27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21" ht="32.25" customHeight="1" x14ac:dyDescent="0.25">
      <c r="B2" s="11"/>
      <c r="C2" s="58" t="s">
        <v>114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48" t="s">
        <v>1</v>
      </c>
      <c r="R2" s="49">
        <f>COUNTA(M11:M60)</f>
        <v>17</v>
      </c>
    </row>
    <row r="3" spans="1:2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8"/>
      <c r="R3" s="49"/>
    </row>
    <row r="4" spans="1:21" x14ac:dyDescent="0.25">
      <c r="A4" s="13" t="s">
        <v>2</v>
      </c>
      <c r="B4" s="14"/>
      <c r="C4" s="13" t="s">
        <v>115</v>
      </c>
      <c r="E4" s="15" t="s">
        <v>3</v>
      </c>
      <c r="F4" s="16"/>
      <c r="Q4" s="19" t="s">
        <v>4</v>
      </c>
      <c r="R4" s="50">
        <f>COUNTIF(P11:P60,"победитель")</f>
        <v>1</v>
      </c>
    </row>
    <row r="5" spans="1:21" x14ac:dyDescent="0.25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49">
        <f>COUNTIF(P11:P60,"призер")</f>
        <v>1</v>
      </c>
    </row>
    <row r="6" spans="1:21" x14ac:dyDescent="0.25">
      <c r="A6" s="13" t="s">
        <v>9</v>
      </c>
      <c r="B6" s="14"/>
      <c r="C6" s="13" t="s">
        <v>10</v>
      </c>
      <c r="E6" s="16"/>
      <c r="F6" s="16"/>
      <c r="Q6" s="19" t="s">
        <v>11</v>
      </c>
      <c r="R6" s="49">
        <f>COUNTIF(P11:P60,"участник")</f>
        <v>15</v>
      </c>
    </row>
    <row r="7" spans="1:21" x14ac:dyDescent="0.25">
      <c r="A7" s="13" t="s">
        <v>12</v>
      </c>
      <c r="B7" s="14"/>
      <c r="C7" s="13">
        <v>6</v>
      </c>
      <c r="E7" s="16"/>
      <c r="F7" s="16"/>
      <c r="P7" s="33"/>
      <c r="Q7" s="19" t="s">
        <v>13</v>
      </c>
      <c r="R7" s="51">
        <v>0.45</v>
      </c>
    </row>
    <row r="8" spans="1:21" x14ac:dyDescent="0.25">
      <c r="A8" s="13" t="s">
        <v>14</v>
      </c>
      <c r="B8" s="14"/>
      <c r="C8" s="17">
        <v>45931</v>
      </c>
      <c r="F8" s="16"/>
      <c r="Q8" s="52" t="s">
        <v>15</v>
      </c>
      <c r="R8" s="51">
        <f>(R4+R5)/R2</f>
        <v>0.11764705882352941</v>
      </c>
    </row>
    <row r="9" spans="1:21" x14ac:dyDescent="0.25">
      <c r="C9" s="59" t="s">
        <v>16</v>
      </c>
      <c r="D9" s="59"/>
      <c r="E9" s="18">
        <v>100</v>
      </c>
      <c r="G9" s="19" t="s">
        <v>17</v>
      </c>
      <c r="H9" s="55">
        <f>E9/2</f>
        <v>50</v>
      </c>
      <c r="J9" s="34" t="s">
        <v>18</v>
      </c>
      <c r="K9" s="35">
        <f>MAX(M11:M60)</f>
        <v>56</v>
      </c>
      <c r="L9" s="36" t="str">
        <f>IF(K9*100/E9&gt;=50,"победитель","участник")</f>
        <v>победитель</v>
      </c>
      <c r="P9" s="37">
        <f>R8-45%</f>
        <v>-0.33235294117647063</v>
      </c>
      <c r="Q9" s="19" t="s">
        <v>19</v>
      </c>
      <c r="R9" s="53">
        <f>IF((R2*P9)&gt;0,(R2*P9),0)</f>
        <v>0</v>
      </c>
    </row>
    <row r="10" spans="1:21" ht="90" x14ac:dyDescent="0.25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38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4"/>
      <c r="T10" s="54"/>
      <c r="U10" s="54"/>
    </row>
    <row r="11" spans="1:21" s="9" customFormat="1" ht="12.95" customHeight="1" x14ac:dyDescent="0.2">
      <c r="A11" s="21">
        <v>3</v>
      </c>
      <c r="B11" s="24" t="s">
        <v>6</v>
      </c>
      <c r="C11" s="25" t="s">
        <v>55</v>
      </c>
      <c r="D11" s="25" t="s">
        <v>42</v>
      </c>
      <c r="E11" s="25" t="s">
        <v>104</v>
      </c>
      <c r="F11" s="28"/>
      <c r="G11" s="27"/>
      <c r="H11" s="27"/>
      <c r="I11" s="45"/>
      <c r="J11" s="45" t="s">
        <v>44</v>
      </c>
      <c r="K11" s="46" t="s">
        <v>116</v>
      </c>
      <c r="L11" s="41" t="s">
        <v>120</v>
      </c>
      <c r="M11" s="42">
        <v>56</v>
      </c>
      <c r="N11" s="43">
        <f>IF(M11="","",M11/$E$9)</f>
        <v>0.56000000000000005</v>
      </c>
      <c r="O11" s="43">
        <f>IF(M11="","",M11/$K$9)</f>
        <v>1</v>
      </c>
      <c r="P11" s="44" t="str">
        <f>IF(M11="","",IF($K$9=M11,$L$9,IF(M11&gt;=$H$9,"призер","участник")))</f>
        <v>победитель</v>
      </c>
      <c r="Q11" s="39" t="s">
        <v>46</v>
      </c>
      <c r="R11" s="47" t="s">
        <v>118</v>
      </c>
    </row>
    <row r="12" spans="1:21" s="9" customFormat="1" ht="12.95" customHeight="1" x14ac:dyDescent="0.2">
      <c r="A12" s="21">
        <v>4</v>
      </c>
      <c r="B12" s="24" t="s">
        <v>6</v>
      </c>
      <c r="C12" s="25" t="s">
        <v>61</v>
      </c>
      <c r="D12" s="25" t="s">
        <v>49</v>
      </c>
      <c r="E12" s="25" t="s">
        <v>43</v>
      </c>
      <c r="F12" s="26"/>
      <c r="G12" s="27"/>
      <c r="H12" s="27"/>
      <c r="I12" s="39"/>
      <c r="J12" s="39" t="s">
        <v>44</v>
      </c>
      <c r="K12" s="40" t="s">
        <v>116</v>
      </c>
      <c r="L12" s="41" t="s">
        <v>121</v>
      </c>
      <c r="M12" s="42">
        <v>54</v>
      </c>
      <c r="N12" s="43">
        <f>IF(M12="","",M12/$E$9)</f>
        <v>0.54</v>
      </c>
      <c r="O12" s="43">
        <f>IF(M12="","",M12/$K$9)</f>
        <v>0.9642857142857143</v>
      </c>
      <c r="P12" s="44" t="str">
        <f>IF(M12="","",IF($K$9=M12,$L$9,IF(M12&gt;=$H$9,"призер","участник")))</f>
        <v>призер</v>
      </c>
      <c r="Q12" s="39" t="s">
        <v>46</v>
      </c>
      <c r="R12" s="47" t="s">
        <v>118</v>
      </c>
    </row>
    <row r="13" spans="1:21" x14ac:dyDescent="0.25">
      <c r="A13" s="21">
        <v>5</v>
      </c>
      <c r="B13" s="24" t="s">
        <v>6</v>
      </c>
      <c r="C13" s="25" t="s">
        <v>42</v>
      </c>
      <c r="D13" s="25" t="s">
        <v>61</v>
      </c>
      <c r="E13" s="25" t="s">
        <v>53</v>
      </c>
      <c r="F13" s="26"/>
      <c r="G13" s="27"/>
      <c r="H13" s="27"/>
      <c r="I13" s="39"/>
      <c r="J13" s="39" t="s">
        <v>44</v>
      </c>
      <c r="K13" s="40" t="s">
        <v>116</v>
      </c>
      <c r="L13" s="41" t="s">
        <v>122</v>
      </c>
      <c r="M13" s="42">
        <v>37</v>
      </c>
      <c r="N13" s="43">
        <f>IF(M13="","",M13/$E$9)</f>
        <v>0.37</v>
      </c>
      <c r="O13" s="43">
        <f>IF(M13="","",M13/$K$9)</f>
        <v>0.6607142857142857</v>
      </c>
      <c r="P13" s="44" t="str">
        <f>IF(M13="","",IF($K$9=M13,$L$9,IF(M13&gt;=$H$9,"призер","участник")))</f>
        <v>участник</v>
      </c>
      <c r="Q13" s="39" t="s">
        <v>46</v>
      </c>
      <c r="R13" s="47" t="s">
        <v>118</v>
      </c>
    </row>
    <row r="14" spans="1:21" x14ac:dyDescent="0.25">
      <c r="A14" s="21">
        <v>17</v>
      </c>
      <c r="B14" s="24" t="s">
        <v>6</v>
      </c>
      <c r="C14" s="25" t="s">
        <v>59</v>
      </c>
      <c r="D14" s="25" t="s">
        <v>43</v>
      </c>
      <c r="E14" s="25" t="s">
        <v>53</v>
      </c>
      <c r="F14" s="26"/>
      <c r="G14" s="27"/>
      <c r="H14" s="27"/>
      <c r="I14" s="39"/>
      <c r="J14" s="39" t="s">
        <v>44</v>
      </c>
      <c r="K14" s="40" t="s">
        <v>132</v>
      </c>
      <c r="L14" s="41" t="s">
        <v>230</v>
      </c>
      <c r="M14" s="42">
        <v>32</v>
      </c>
      <c r="N14" s="43">
        <f>IF(M14="","",M14/$E$9)</f>
        <v>0.32</v>
      </c>
      <c r="O14" s="43">
        <f>IF(M14="","",M14/$K$9)</f>
        <v>0.5714285714285714</v>
      </c>
      <c r="P14" s="44" t="str">
        <f>IF(M14="","",IF($K$9=M14,$L$9,IF(M14&gt;=$H$9,"призер","участник")))</f>
        <v>участник</v>
      </c>
      <c r="Q14" s="39" t="s">
        <v>46</v>
      </c>
      <c r="R14" s="47" t="s">
        <v>118</v>
      </c>
    </row>
    <row r="15" spans="1:21" x14ac:dyDescent="0.25">
      <c r="A15" s="21">
        <v>2</v>
      </c>
      <c r="B15" s="24" t="s">
        <v>6</v>
      </c>
      <c r="C15" s="25" t="s">
        <v>59</v>
      </c>
      <c r="D15" s="25" t="s">
        <v>43</v>
      </c>
      <c r="E15" s="25" t="s">
        <v>61</v>
      </c>
      <c r="F15" s="26"/>
      <c r="G15" s="27"/>
      <c r="H15" s="27"/>
      <c r="I15" s="39"/>
      <c r="J15" s="39" t="s">
        <v>44</v>
      </c>
      <c r="K15" s="40" t="s">
        <v>116</v>
      </c>
      <c r="L15" s="41" t="s">
        <v>119</v>
      </c>
      <c r="M15" s="42">
        <v>24</v>
      </c>
      <c r="N15" s="43">
        <f>IF(M15="","",M15/$E$9)</f>
        <v>0.24</v>
      </c>
      <c r="O15" s="43">
        <f>IF(M15="","",M15/$K$9)</f>
        <v>0.42857142857142855</v>
      </c>
      <c r="P15" s="44" t="str">
        <f>IF(M15="","",IF($K$9=M15,$L$9,IF(M15&gt;=$H$9,"призер","участник")))</f>
        <v>участник</v>
      </c>
      <c r="Q15" s="39" t="s">
        <v>46</v>
      </c>
      <c r="R15" s="47" t="s">
        <v>118</v>
      </c>
    </row>
    <row r="16" spans="1:21" x14ac:dyDescent="0.25">
      <c r="A16" s="21">
        <v>13</v>
      </c>
      <c r="B16" s="24" t="s">
        <v>6</v>
      </c>
      <c r="C16" s="25" t="s">
        <v>59</v>
      </c>
      <c r="D16" s="25" t="s">
        <v>48</v>
      </c>
      <c r="E16" s="25" t="s">
        <v>42</v>
      </c>
      <c r="F16" s="26"/>
      <c r="G16" s="27"/>
      <c r="H16" s="27"/>
      <c r="I16" s="39"/>
      <c r="J16" s="39" t="s">
        <v>44</v>
      </c>
      <c r="K16" s="40" t="s">
        <v>132</v>
      </c>
      <c r="L16" s="41" t="s">
        <v>226</v>
      </c>
      <c r="M16" s="42">
        <v>24</v>
      </c>
      <c r="N16" s="43">
        <f>IF(M16="","",M16/$E$9)</f>
        <v>0.24</v>
      </c>
      <c r="O16" s="43">
        <f>IF(M16="","",M16/$K$9)</f>
        <v>0.42857142857142855</v>
      </c>
      <c r="P16" s="44" t="str">
        <f>IF(M16="","",IF($K$9=M16,$L$9,IF(M16&gt;=$H$9,"призер","участник")))</f>
        <v>участник</v>
      </c>
      <c r="Q16" s="39" t="s">
        <v>46</v>
      </c>
      <c r="R16" s="47" t="s">
        <v>118</v>
      </c>
    </row>
    <row r="17" spans="1:18" x14ac:dyDescent="0.25">
      <c r="A17" s="21">
        <v>7</v>
      </c>
      <c r="B17" s="24" t="s">
        <v>6</v>
      </c>
      <c r="C17" s="25" t="s">
        <v>59</v>
      </c>
      <c r="D17" s="25" t="s">
        <v>80</v>
      </c>
      <c r="E17" s="25" t="s">
        <v>48</v>
      </c>
      <c r="F17" s="26"/>
      <c r="G17" s="27"/>
      <c r="H17" s="27"/>
      <c r="I17" s="39"/>
      <c r="J17" s="39" t="s">
        <v>44</v>
      </c>
      <c r="K17" s="40" t="s">
        <v>116</v>
      </c>
      <c r="L17" s="41" t="s">
        <v>124</v>
      </c>
      <c r="M17" s="42">
        <v>17</v>
      </c>
      <c r="N17" s="43">
        <f>IF(M17="","",M17/$E$9)</f>
        <v>0.17</v>
      </c>
      <c r="O17" s="43">
        <f>IF(M17="","",M17/$K$9)</f>
        <v>0.30357142857142855</v>
      </c>
      <c r="P17" s="44" t="str">
        <f>IF(M17="","",IF($K$9=M17,$L$9,IF(M17&gt;=$H$9,"призер","участник")))</f>
        <v>участник</v>
      </c>
      <c r="Q17" s="39" t="s">
        <v>46</v>
      </c>
      <c r="R17" s="47" t="s">
        <v>118</v>
      </c>
    </row>
    <row r="18" spans="1:18" x14ac:dyDescent="0.25">
      <c r="A18" s="21">
        <v>6</v>
      </c>
      <c r="B18" s="24" t="s">
        <v>6</v>
      </c>
      <c r="C18" s="25" t="s">
        <v>65</v>
      </c>
      <c r="D18" s="25" t="s">
        <v>43</v>
      </c>
      <c r="E18" s="25" t="s">
        <v>43</v>
      </c>
      <c r="F18" s="26"/>
      <c r="G18" s="27"/>
      <c r="H18" s="27"/>
      <c r="I18" s="39"/>
      <c r="J18" s="39" t="s">
        <v>44</v>
      </c>
      <c r="K18" s="40" t="s">
        <v>116</v>
      </c>
      <c r="L18" s="41" t="s">
        <v>123</v>
      </c>
      <c r="M18" s="42">
        <v>16</v>
      </c>
      <c r="N18" s="43">
        <f>IF(M18="","",M18/$E$9)</f>
        <v>0.16</v>
      </c>
      <c r="O18" s="43">
        <f>IF(M18="","",M18/$K$9)</f>
        <v>0.2857142857142857</v>
      </c>
      <c r="P18" s="44" t="str">
        <f>IF(M18="","",IF($K$9=M18,$L$9,IF(M18&gt;=$H$9,"призер","участник")))</f>
        <v>участник</v>
      </c>
      <c r="Q18" s="39" t="s">
        <v>46</v>
      </c>
      <c r="R18" s="47" t="s">
        <v>118</v>
      </c>
    </row>
    <row r="19" spans="1:18" x14ac:dyDescent="0.25">
      <c r="A19" s="21">
        <v>14</v>
      </c>
      <c r="B19" s="24" t="s">
        <v>6</v>
      </c>
      <c r="C19" s="25" t="s">
        <v>49</v>
      </c>
      <c r="D19" s="25" t="s">
        <v>61</v>
      </c>
      <c r="E19" s="25" t="s">
        <v>133</v>
      </c>
      <c r="F19" s="26"/>
      <c r="G19" s="27"/>
      <c r="H19" s="27"/>
      <c r="I19" s="39"/>
      <c r="J19" s="39" t="s">
        <v>44</v>
      </c>
      <c r="K19" s="40" t="s">
        <v>132</v>
      </c>
      <c r="L19" s="41" t="s">
        <v>227</v>
      </c>
      <c r="M19" s="42">
        <v>16</v>
      </c>
      <c r="N19" s="43">
        <f>IF(M19="","",M19/$E$9)</f>
        <v>0.16</v>
      </c>
      <c r="O19" s="43">
        <f>IF(M19="","",M19/$K$9)</f>
        <v>0.2857142857142857</v>
      </c>
      <c r="P19" s="44" t="str">
        <f>IF(M19="","",IF($K$9=M19,$L$9,IF(M19&gt;=$H$9,"призер","участник")))</f>
        <v>участник</v>
      </c>
      <c r="Q19" s="39" t="s">
        <v>46</v>
      </c>
      <c r="R19" s="47" t="s">
        <v>118</v>
      </c>
    </row>
    <row r="20" spans="1:18" x14ac:dyDescent="0.25">
      <c r="A20" s="21">
        <v>9</v>
      </c>
      <c r="B20" s="24" t="s">
        <v>6</v>
      </c>
      <c r="C20" s="25" t="s">
        <v>49</v>
      </c>
      <c r="D20" s="25" t="s">
        <v>43</v>
      </c>
      <c r="E20" s="25" t="s">
        <v>80</v>
      </c>
      <c r="F20" s="26"/>
      <c r="G20" s="27"/>
      <c r="H20" s="27"/>
      <c r="I20" s="39"/>
      <c r="J20" s="39" t="s">
        <v>44</v>
      </c>
      <c r="K20" s="40" t="s">
        <v>125</v>
      </c>
      <c r="L20" s="41" t="s">
        <v>127</v>
      </c>
      <c r="M20" s="42">
        <v>14</v>
      </c>
      <c r="N20" s="43">
        <f>IF(M20="","",M20/$E$9)</f>
        <v>0.14000000000000001</v>
      </c>
      <c r="O20" s="43">
        <f>IF(M20="","",M20/$K$9)</f>
        <v>0.25</v>
      </c>
      <c r="P20" s="44" t="str">
        <f>IF(M20="","",IF($K$9=M20,$L$9,IF(M20&gt;=$H$9,"призер","участник")))</f>
        <v>участник</v>
      </c>
      <c r="Q20" s="39" t="s">
        <v>103</v>
      </c>
      <c r="R20" s="47" t="s">
        <v>118</v>
      </c>
    </row>
    <row r="21" spans="1:18" x14ac:dyDescent="0.25">
      <c r="A21" s="21">
        <v>12</v>
      </c>
      <c r="B21" s="24" t="s">
        <v>6</v>
      </c>
      <c r="C21" s="25" t="s">
        <v>61</v>
      </c>
      <c r="D21" s="25" t="s">
        <v>48</v>
      </c>
      <c r="E21" s="25" t="s">
        <v>61</v>
      </c>
      <c r="F21" s="26"/>
      <c r="G21" s="27"/>
      <c r="H21" s="27"/>
      <c r="I21" s="39"/>
      <c r="J21" s="39" t="s">
        <v>44</v>
      </c>
      <c r="K21" s="40" t="s">
        <v>129</v>
      </c>
      <c r="L21" s="41" t="s">
        <v>131</v>
      </c>
      <c r="M21" s="42">
        <v>14</v>
      </c>
      <c r="N21" s="43">
        <f>IF(M21="","",M21/$E$9)</f>
        <v>0.14000000000000001</v>
      </c>
      <c r="O21" s="43">
        <f>IF(M21="","",M21/$K$9)</f>
        <v>0.25</v>
      </c>
      <c r="P21" s="44" t="str">
        <f>IF(M21="","",IF($K$9=M21,$L$9,IF(M21&gt;=$H$9,"призер","участник")))</f>
        <v>участник</v>
      </c>
      <c r="Q21" s="39" t="s">
        <v>103</v>
      </c>
      <c r="R21" s="47" t="s">
        <v>118</v>
      </c>
    </row>
    <row r="22" spans="1:18" x14ac:dyDescent="0.25">
      <c r="A22" s="21">
        <v>10</v>
      </c>
      <c r="B22" s="24" t="s">
        <v>6</v>
      </c>
      <c r="C22" s="25" t="s">
        <v>63</v>
      </c>
      <c r="D22" s="25" t="s">
        <v>48</v>
      </c>
      <c r="E22" s="25" t="s">
        <v>78</v>
      </c>
      <c r="F22" s="26"/>
      <c r="G22" s="27"/>
      <c r="H22" s="27"/>
      <c r="I22" s="39"/>
      <c r="J22" s="39" t="s">
        <v>44</v>
      </c>
      <c r="K22" s="40" t="s">
        <v>125</v>
      </c>
      <c r="L22" s="41" t="s">
        <v>128</v>
      </c>
      <c r="M22" s="42">
        <v>13</v>
      </c>
      <c r="N22" s="43">
        <f>IF(M22="","",M22/$E$9)</f>
        <v>0.13</v>
      </c>
      <c r="O22" s="43">
        <f>IF(M22="","",M22/$K$9)</f>
        <v>0.23214285714285715</v>
      </c>
      <c r="P22" s="44" t="str">
        <f>IF(M22="","",IF($K$9=M22,$L$9,IF(M22&gt;=$H$9,"призер","участник")))</f>
        <v>участник</v>
      </c>
      <c r="Q22" s="39" t="s">
        <v>103</v>
      </c>
      <c r="R22" s="47" t="s">
        <v>118</v>
      </c>
    </row>
    <row r="23" spans="1:18" x14ac:dyDescent="0.25">
      <c r="A23" s="21">
        <v>8</v>
      </c>
      <c r="B23" s="24" t="s">
        <v>6</v>
      </c>
      <c r="C23" s="25" t="s">
        <v>52</v>
      </c>
      <c r="D23" s="25" t="s">
        <v>42</v>
      </c>
      <c r="E23" s="25" t="s">
        <v>73</v>
      </c>
      <c r="F23" s="26"/>
      <c r="G23" s="27"/>
      <c r="H23" s="27"/>
      <c r="I23" s="39"/>
      <c r="J23" s="39" t="s">
        <v>44</v>
      </c>
      <c r="K23" s="40" t="s">
        <v>125</v>
      </c>
      <c r="L23" s="41" t="s">
        <v>126</v>
      </c>
      <c r="M23" s="42">
        <v>12</v>
      </c>
      <c r="N23" s="43">
        <f>IF(M23="","",M23/$E$9)</f>
        <v>0.12</v>
      </c>
      <c r="O23" s="43">
        <f>IF(M23="","",M23/$K$9)</f>
        <v>0.21428571428571427</v>
      </c>
      <c r="P23" s="44" t="str">
        <f>IF(M23="","",IF($K$9=M23,$L$9,IF(M23&gt;=$H$9,"призер","участник")))</f>
        <v>участник</v>
      </c>
      <c r="Q23" s="39" t="s">
        <v>103</v>
      </c>
      <c r="R23" s="47" t="s">
        <v>118</v>
      </c>
    </row>
    <row r="24" spans="1:18" x14ac:dyDescent="0.25">
      <c r="A24" s="21">
        <v>15</v>
      </c>
      <c r="B24" s="24" t="s">
        <v>6</v>
      </c>
      <c r="C24" s="25" t="s">
        <v>65</v>
      </c>
      <c r="D24" s="25" t="s">
        <v>57</v>
      </c>
      <c r="E24" s="25" t="s">
        <v>43</v>
      </c>
      <c r="F24" s="26"/>
      <c r="G24" s="27"/>
      <c r="H24" s="27"/>
      <c r="I24" s="39"/>
      <c r="J24" s="39" t="s">
        <v>44</v>
      </c>
      <c r="K24" s="40" t="s">
        <v>132</v>
      </c>
      <c r="L24" s="41" t="s">
        <v>228</v>
      </c>
      <c r="M24" s="42">
        <v>10</v>
      </c>
      <c r="N24" s="43">
        <f>IF(M24="","",M24/$E$9)</f>
        <v>0.1</v>
      </c>
      <c r="O24" s="43">
        <f>IF(M24="","",M24/$K$9)</f>
        <v>0.17857142857142858</v>
      </c>
      <c r="P24" s="44" t="str">
        <f>IF(M24="","",IF($K$9=M24,$L$9,IF(M24&gt;=$H$9,"призер","участник")))</f>
        <v>участник</v>
      </c>
      <c r="Q24" s="39" t="s">
        <v>46</v>
      </c>
      <c r="R24" s="47" t="s">
        <v>118</v>
      </c>
    </row>
    <row r="25" spans="1:18" x14ac:dyDescent="0.25">
      <c r="A25" s="21">
        <v>1</v>
      </c>
      <c r="B25" s="24" t="s">
        <v>6</v>
      </c>
      <c r="C25" s="25" t="s">
        <v>55</v>
      </c>
      <c r="D25" s="25" t="s">
        <v>57</v>
      </c>
      <c r="E25" s="25" t="s">
        <v>42</v>
      </c>
      <c r="F25" s="26"/>
      <c r="G25" s="27"/>
      <c r="H25" s="27"/>
      <c r="I25" s="39"/>
      <c r="J25" s="39" t="s">
        <v>44</v>
      </c>
      <c r="K25" s="40" t="s">
        <v>116</v>
      </c>
      <c r="L25" s="41" t="s">
        <v>117</v>
      </c>
      <c r="M25" s="42">
        <v>9</v>
      </c>
      <c r="N25" s="43">
        <f>IF(M25="","",M25/$E$9)</f>
        <v>0.09</v>
      </c>
      <c r="O25" s="43">
        <f>IF(M25="","",M25/$K$9)</f>
        <v>0.16071428571428573</v>
      </c>
      <c r="P25" s="44" t="str">
        <f>IF(M25="","",IF($K$9=M25,$L$9,IF(M25&gt;=$H$9,"призер","участник")))</f>
        <v>участник</v>
      </c>
      <c r="Q25" s="39" t="s">
        <v>46</v>
      </c>
      <c r="R25" s="47" t="s">
        <v>118</v>
      </c>
    </row>
    <row r="26" spans="1:18" x14ac:dyDescent="0.25">
      <c r="A26" s="21">
        <v>11</v>
      </c>
      <c r="B26" s="24" t="s">
        <v>6</v>
      </c>
      <c r="C26" s="25" t="s">
        <v>61</v>
      </c>
      <c r="D26" s="25" t="s">
        <v>49</v>
      </c>
      <c r="E26" s="25" t="s">
        <v>59</v>
      </c>
      <c r="F26" s="26"/>
      <c r="G26" s="27"/>
      <c r="H26" s="27"/>
      <c r="I26" s="39"/>
      <c r="J26" s="39" t="s">
        <v>44</v>
      </c>
      <c r="K26" s="40" t="s">
        <v>129</v>
      </c>
      <c r="L26" s="41" t="s">
        <v>130</v>
      </c>
      <c r="M26" s="42">
        <v>9</v>
      </c>
      <c r="N26" s="43">
        <f>IF(M26="","",M26/$E$9)</f>
        <v>0.09</v>
      </c>
      <c r="O26" s="43">
        <f>IF(M26="","",M26/$K$9)</f>
        <v>0.16071428571428573</v>
      </c>
      <c r="P26" s="44" t="str">
        <f>IF(M26="","",IF($K$9=M26,$L$9,IF(M26&gt;=$H$9,"призер","участник")))</f>
        <v>участник</v>
      </c>
      <c r="Q26" s="39" t="s">
        <v>103</v>
      </c>
      <c r="R26" s="47" t="s">
        <v>118</v>
      </c>
    </row>
    <row r="27" spans="1:18" x14ac:dyDescent="0.25">
      <c r="A27" s="21">
        <v>16</v>
      </c>
      <c r="B27" s="24" t="s">
        <v>6</v>
      </c>
      <c r="C27" s="25" t="s">
        <v>47</v>
      </c>
      <c r="D27" s="25" t="s">
        <v>49</v>
      </c>
      <c r="E27" s="25" t="s">
        <v>82</v>
      </c>
      <c r="F27" s="26"/>
      <c r="G27" s="27"/>
      <c r="H27" s="27"/>
      <c r="I27" s="39"/>
      <c r="J27" s="39" t="s">
        <v>44</v>
      </c>
      <c r="K27" s="40" t="s">
        <v>132</v>
      </c>
      <c r="L27" s="41" t="s">
        <v>229</v>
      </c>
      <c r="M27" s="42">
        <v>6</v>
      </c>
      <c r="N27" s="43">
        <f>IF(M27="","",M27/$E$9)</f>
        <v>0.06</v>
      </c>
      <c r="O27" s="43">
        <f>IF(M27="","",M27/$K$9)</f>
        <v>0.10714285714285714</v>
      </c>
      <c r="P27" s="44" t="str">
        <f>IF(M27="","",IF($K$9=M27,$L$9,IF(M27&gt;=$H$9,"призер","участник")))</f>
        <v>участник</v>
      </c>
      <c r="Q27" s="39" t="s">
        <v>46</v>
      </c>
      <c r="R27" s="47" t="s">
        <v>118</v>
      </c>
    </row>
    <row r="28" spans="1:18" x14ac:dyDescent="0.25">
      <c r="A28" s="21">
        <v>18</v>
      </c>
      <c r="B28" s="24" t="s">
        <v>6</v>
      </c>
      <c r="C28" s="25"/>
      <c r="D28" s="25"/>
      <c r="E28" s="25"/>
      <c r="F28" s="26"/>
      <c r="G28" s="27"/>
      <c r="H28" s="27"/>
      <c r="I28" s="39"/>
      <c r="J28" s="39"/>
      <c r="K28" s="40"/>
      <c r="L28" s="41"/>
      <c r="M28" s="42"/>
      <c r="N28" s="43" t="str">
        <f>IF(M28="","",M28/$E$9)</f>
        <v/>
      </c>
      <c r="O28" s="43" t="str">
        <f>IF(M28="","",M28/$K$9)</f>
        <v/>
      </c>
      <c r="P28" s="44" t="str">
        <f>IF(M28="","",IF($K$9=M28,$L$9,IF(M28&gt;=$H$9,"призер","участник")))</f>
        <v/>
      </c>
      <c r="Q28" s="39"/>
      <c r="R28" s="47"/>
    </row>
    <row r="29" spans="1:18" x14ac:dyDescent="0.25">
      <c r="A29" s="21">
        <v>19</v>
      </c>
      <c r="B29" s="24" t="s">
        <v>6</v>
      </c>
      <c r="C29" s="25"/>
      <c r="D29" s="25"/>
      <c r="E29" s="25"/>
      <c r="F29" s="26"/>
      <c r="G29" s="27"/>
      <c r="H29" s="27"/>
      <c r="I29" s="39"/>
      <c r="J29" s="39"/>
      <c r="K29" s="40"/>
      <c r="L29" s="41"/>
      <c r="M29" s="42"/>
      <c r="N29" s="43" t="str">
        <f>IF(M29="","",M29/$E$9)</f>
        <v/>
      </c>
      <c r="O29" s="43" t="str">
        <f>IF(M29="","",M29/$K$9)</f>
        <v/>
      </c>
      <c r="P29" s="44" t="str">
        <f>IF(M29="","",IF($K$9=M29,$L$9,IF(M29&gt;=$H$9,"призер","участник")))</f>
        <v/>
      </c>
      <c r="Q29" s="39"/>
      <c r="R29" s="47"/>
    </row>
    <row r="30" spans="1:18" x14ac:dyDescent="0.25">
      <c r="A30" s="21">
        <v>20</v>
      </c>
      <c r="B30" s="24" t="s">
        <v>6</v>
      </c>
      <c r="C30" s="25"/>
      <c r="D30" s="25"/>
      <c r="E30" s="25"/>
      <c r="F30" s="26"/>
      <c r="G30" s="27"/>
      <c r="H30" s="27"/>
      <c r="I30" s="39"/>
      <c r="J30" s="39"/>
      <c r="K30" s="40"/>
      <c r="L30" s="41"/>
      <c r="M30" s="42"/>
      <c r="N30" s="43" t="str">
        <f>IF(M30="","",M30/$E$9)</f>
        <v/>
      </c>
      <c r="O30" s="43" t="str">
        <f>IF(M30="","",M30/$K$9)</f>
        <v/>
      </c>
      <c r="P30" s="44" t="str">
        <f>IF(M30="","",IF($K$9=M30,$L$9,IF(M30&gt;=$H$9,"призер","участник")))</f>
        <v/>
      </c>
      <c r="Q30" s="39"/>
      <c r="R30" s="47"/>
    </row>
    <row r="31" spans="1:18" x14ac:dyDescent="0.25">
      <c r="A31" s="21">
        <v>21</v>
      </c>
      <c r="B31" s="24" t="s">
        <v>6</v>
      </c>
      <c r="C31" s="25"/>
      <c r="D31" s="25"/>
      <c r="E31" s="25"/>
      <c r="F31" s="26"/>
      <c r="G31" s="27"/>
      <c r="H31" s="27"/>
      <c r="I31" s="39"/>
      <c r="J31" s="39"/>
      <c r="K31" s="40"/>
      <c r="L31" s="41"/>
      <c r="M31" s="42"/>
      <c r="N31" s="43" t="str">
        <f>IF(M31="","",M31/$E$9)</f>
        <v/>
      </c>
      <c r="O31" s="43" t="str">
        <f>IF(M31="","",M31/$K$9)</f>
        <v/>
      </c>
      <c r="P31" s="44" t="str">
        <f>IF(M31="","",IF($K$9=M31,$L$9,IF(M31&gt;=$H$9,"призер","участник")))</f>
        <v/>
      </c>
      <c r="Q31" s="39"/>
      <c r="R31" s="47"/>
    </row>
    <row r="32" spans="1:18" x14ac:dyDescent="0.25">
      <c r="A32" s="21">
        <v>22</v>
      </c>
      <c r="B32" s="24" t="s">
        <v>6</v>
      </c>
      <c r="C32" s="25"/>
      <c r="D32" s="25"/>
      <c r="E32" s="25"/>
      <c r="F32" s="26"/>
      <c r="G32" s="27"/>
      <c r="H32" s="27"/>
      <c r="I32" s="39"/>
      <c r="J32" s="39"/>
      <c r="K32" s="40"/>
      <c r="L32" s="41"/>
      <c r="M32" s="42"/>
      <c r="N32" s="43" t="str">
        <f>IF(M32="","",M32/$E$9)</f>
        <v/>
      </c>
      <c r="O32" s="43" t="str">
        <f>IF(M32="","",M32/$K$9)</f>
        <v/>
      </c>
      <c r="P32" s="44" t="str">
        <f>IF(M32="","",IF($K$9=M32,$L$9,IF(M32&gt;=$H$9,"призер","участник")))</f>
        <v/>
      </c>
      <c r="Q32" s="39"/>
      <c r="R32" s="47"/>
    </row>
    <row r="33" spans="1:18" x14ac:dyDescent="0.25">
      <c r="A33" s="21">
        <v>23</v>
      </c>
      <c r="B33" s="24" t="s">
        <v>6</v>
      </c>
      <c r="C33" s="25"/>
      <c r="D33" s="25"/>
      <c r="E33" s="25"/>
      <c r="F33" s="26"/>
      <c r="G33" s="27"/>
      <c r="H33" s="27"/>
      <c r="I33" s="39"/>
      <c r="J33" s="39"/>
      <c r="K33" s="40"/>
      <c r="L33" s="41"/>
      <c r="M33" s="42"/>
      <c r="N33" s="43" t="str">
        <f>IF(M33="","",M33/$E$9)</f>
        <v/>
      </c>
      <c r="O33" s="43" t="str">
        <f>IF(M33="","",M33/$K$9)</f>
        <v/>
      </c>
      <c r="P33" s="44" t="str">
        <f>IF(M33="","",IF($K$9=M33,$L$9,IF(M33&gt;=$H$9,"призер","участник")))</f>
        <v/>
      </c>
      <c r="Q33" s="39"/>
      <c r="R33" s="47"/>
    </row>
    <row r="34" spans="1:18" x14ac:dyDescent="0.25">
      <c r="A34" s="21">
        <v>24</v>
      </c>
      <c r="B34" s="24" t="s">
        <v>6</v>
      </c>
      <c r="C34" s="25"/>
      <c r="D34" s="25"/>
      <c r="E34" s="25"/>
      <c r="F34" s="26"/>
      <c r="G34" s="27"/>
      <c r="H34" s="27"/>
      <c r="I34" s="39"/>
      <c r="J34" s="39"/>
      <c r="K34" s="40"/>
      <c r="L34" s="41"/>
      <c r="M34" s="42"/>
      <c r="N34" s="43" t="str">
        <f>IF(M34="","",M34/$E$9)</f>
        <v/>
      </c>
      <c r="O34" s="43" t="str">
        <f>IF(M34="","",M34/$K$9)</f>
        <v/>
      </c>
      <c r="P34" s="44" t="str">
        <f>IF(M34="","",IF($K$9=M34,$L$9,IF(M34&gt;=$H$9,"призер","участник")))</f>
        <v/>
      </c>
      <c r="Q34" s="39"/>
      <c r="R34" s="47"/>
    </row>
    <row r="35" spans="1:18" x14ac:dyDescent="0.25">
      <c r="A35" s="21">
        <v>25</v>
      </c>
      <c r="B35" s="24" t="s">
        <v>6</v>
      </c>
      <c r="C35" s="25"/>
      <c r="D35" s="25"/>
      <c r="E35" s="25"/>
      <c r="F35" s="26"/>
      <c r="G35" s="27"/>
      <c r="H35" s="27"/>
      <c r="I35" s="39"/>
      <c r="J35" s="39"/>
      <c r="K35" s="40"/>
      <c r="L35" s="41"/>
      <c r="M35" s="42"/>
      <c r="N35" s="43" t="str">
        <f>IF(M35="","",M35/$E$9)</f>
        <v/>
      </c>
      <c r="O35" s="43" t="str">
        <f>IF(M35="","",M35/$K$9)</f>
        <v/>
      </c>
      <c r="P35" s="44" t="str">
        <f>IF(M35="","",IF($K$9=M35,$L$9,IF(M35&gt;=$H$9,"призер","участник")))</f>
        <v/>
      </c>
      <c r="Q35" s="39"/>
      <c r="R35" s="47"/>
    </row>
    <row r="36" spans="1:18" x14ac:dyDescent="0.25">
      <c r="A36" s="21">
        <v>26</v>
      </c>
      <c r="B36" s="24" t="s">
        <v>6</v>
      </c>
      <c r="C36" s="25"/>
      <c r="D36" s="25"/>
      <c r="E36" s="25"/>
      <c r="F36" s="26"/>
      <c r="G36" s="27"/>
      <c r="H36" s="27"/>
      <c r="I36" s="39"/>
      <c r="J36" s="39"/>
      <c r="K36" s="40"/>
      <c r="L36" s="41"/>
      <c r="M36" s="42"/>
      <c r="N36" s="43" t="str">
        <f>IF(M36="","",M36/$E$9)</f>
        <v/>
      </c>
      <c r="O36" s="43" t="str">
        <f>IF(M36="","",M36/$K$9)</f>
        <v/>
      </c>
      <c r="P36" s="44" t="str">
        <f>IF(M36="","",IF($K$9=M36,$L$9,IF(M36&gt;=$H$9,"призер","участник")))</f>
        <v/>
      </c>
      <c r="Q36" s="39"/>
      <c r="R36" s="47"/>
    </row>
    <row r="37" spans="1:18" x14ac:dyDescent="0.25">
      <c r="A37" s="21">
        <v>27</v>
      </c>
      <c r="B37" s="24" t="s">
        <v>6</v>
      </c>
      <c r="C37" s="29"/>
      <c r="D37" s="29"/>
      <c r="E37" s="29"/>
      <c r="F37" s="30"/>
      <c r="G37" s="27"/>
      <c r="H37" s="27"/>
      <c r="I37" s="47"/>
      <c r="J37" s="47"/>
      <c r="K37" s="40"/>
      <c r="L37" s="41"/>
      <c r="M37" s="42"/>
      <c r="N37" s="43" t="str">
        <f>IF(M37="","",M37/$E$9)</f>
        <v/>
      </c>
      <c r="O37" s="43" t="str">
        <f>IF(M37="","",M37/$K$9)</f>
        <v/>
      </c>
      <c r="P37" s="44" t="str">
        <f>IF(M37="","",IF($K$9=M37,$L$9,IF(M37&gt;=$H$9,"призер","участник")))</f>
        <v/>
      </c>
      <c r="Q37" s="39"/>
      <c r="R37" s="47"/>
    </row>
    <row r="38" spans="1:18" x14ac:dyDescent="0.25">
      <c r="A38" s="21">
        <v>28</v>
      </c>
      <c r="B38" s="24" t="s">
        <v>6</v>
      </c>
      <c r="C38" s="25"/>
      <c r="D38" s="25"/>
      <c r="E38" s="25"/>
      <c r="F38" s="26"/>
      <c r="G38" s="27"/>
      <c r="H38" s="27"/>
      <c r="I38" s="39"/>
      <c r="J38" s="39"/>
      <c r="K38" s="40"/>
      <c r="L38" s="41"/>
      <c r="M38" s="42"/>
      <c r="N38" s="43" t="str">
        <f>IF(M38="","",M38/$E$9)</f>
        <v/>
      </c>
      <c r="O38" s="43" t="str">
        <f>IF(M38="","",M38/$K$9)</f>
        <v/>
      </c>
      <c r="P38" s="44" t="str">
        <f>IF(M38="","",IF($K$9=M38,$L$9,IF(M38&gt;=$H$9,"призер","участник")))</f>
        <v/>
      </c>
      <c r="Q38" s="39"/>
      <c r="R38" s="47"/>
    </row>
    <row r="39" spans="1:18" x14ac:dyDescent="0.25">
      <c r="A39" s="21">
        <v>29</v>
      </c>
      <c r="B39" s="24" t="s">
        <v>6</v>
      </c>
      <c r="C39" s="25"/>
      <c r="D39" s="25"/>
      <c r="E39" s="25"/>
      <c r="F39" s="26"/>
      <c r="G39" s="27"/>
      <c r="H39" s="27"/>
      <c r="I39" s="39"/>
      <c r="J39" s="39"/>
      <c r="K39" s="40"/>
      <c r="L39" s="41"/>
      <c r="M39" s="42"/>
      <c r="N39" s="43" t="str">
        <f>IF(M39="","",M39/$E$9)</f>
        <v/>
      </c>
      <c r="O39" s="43" t="str">
        <f>IF(M39="","",M39/$K$9)</f>
        <v/>
      </c>
      <c r="P39" s="44" t="str">
        <f>IF(M39="","",IF($K$9=M39,$L$9,IF(M39&gt;=$H$9,"призер","участник")))</f>
        <v/>
      </c>
      <c r="Q39" s="39"/>
      <c r="R39" s="47"/>
    </row>
    <row r="40" spans="1:18" x14ac:dyDescent="0.25">
      <c r="A40" s="21">
        <v>30</v>
      </c>
      <c r="B40" s="24" t="s">
        <v>6</v>
      </c>
      <c r="C40" s="25"/>
      <c r="D40" s="25"/>
      <c r="E40" s="25"/>
      <c r="F40" s="26"/>
      <c r="G40" s="27"/>
      <c r="H40" s="27"/>
      <c r="I40" s="39"/>
      <c r="J40" s="39"/>
      <c r="K40" s="40"/>
      <c r="L40" s="41"/>
      <c r="M40" s="42"/>
      <c r="N40" s="43" t="str">
        <f>IF(M40="","",M40/$E$9)</f>
        <v/>
      </c>
      <c r="O40" s="43" t="str">
        <f>IF(M40="","",M40/$K$9)</f>
        <v/>
      </c>
      <c r="P40" s="44" t="str">
        <f>IF(M40="","",IF($K$9=M40,$L$9,IF(M40&gt;=$H$9,"призер","участник")))</f>
        <v/>
      </c>
      <c r="Q40" s="39"/>
      <c r="R40" s="47"/>
    </row>
    <row r="41" spans="1:18" x14ac:dyDescent="0.25">
      <c r="A41" s="21">
        <v>31</v>
      </c>
      <c r="B41" s="24" t="s">
        <v>6</v>
      </c>
      <c r="C41" s="25"/>
      <c r="D41" s="25"/>
      <c r="E41" s="25"/>
      <c r="F41" s="26"/>
      <c r="G41" s="27"/>
      <c r="H41" s="27"/>
      <c r="I41" s="39"/>
      <c r="J41" s="39"/>
      <c r="K41" s="40"/>
      <c r="L41" s="41"/>
      <c r="M41" s="42"/>
      <c r="N41" s="43" t="str">
        <f>IF(M41="","",M41/$E$9)</f>
        <v/>
      </c>
      <c r="O41" s="43" t="str">
        <f>IF(M41="","",M41/$K$9)</f>
        <v/>
      </c>
      <c r="P41" s="44" t="str">
        <f>IF(M41="","",IF($K$9=M41,$L$9,IF(M41&gt;=$H$9,"призер","участник")))</f>
        <v/>
      </c>
      <c r="Q41" s="39"/>
      <c r="R41" s="47"/>
    </row>
    <row r="42" spans="1:18" x14ac:dyDescent="0.25">
      <c r="A42" s="21">
        <v>32</v>
      </c>
      <c r="B42" s="24" t="s">
        <v>6</v>
      </c>
      <c r="C42" s="25"/>
      <c r="D42" s="25"/>
      <c r="E42" s="25"/>
      <c r="F42" s="26"/>
      <c r="G42" s="27"/>
      <c r="H42" s="27"/>
      <c r="I42" s="39"/>
      <c r="J42" s="39"/>
      <c r="K42" s="40"/>
      <c r="L42" s="41"/>
      <c r="M42" s="42"/>
      <c r="N42" s="43" t="str">
        <f>IF(M42="","",M42/$E$9)</f>
        <v/>
      </c>
      <c r="O42" s="43" t="str">
        <f>IF(M42="","",M42/$K$9)</f>
        <v/>
      </c>
      <c r="P42" s="44" t="str">
        <f>IF(M42="","",IF($K$9=M42,$L$9,IF(M42&gt;=$H$9,"призер","участник")))</f>
        <v/>
      </c>
      <c r="Q42" s="39"/>
      <c r="R42" s="47"/>
    </row>
    <row r="43" spans="1:18" x14ac:dyDescent="0.25">
      <c r="A43" s="21">
        <v>33</v>
      </c>
      <c r="B43" s="24" t="s">
        <v>6</v>
      </c>
      <c r="C43" s="25"/>
      <c r="D43" s="25"/>
      <c r="E43" s="25"/>
      <c r="F43" s="26"/>
      <c r="G43" s="31"/>
      <c r="H43" s="31"/>
      <c r="I43" s="39"/>
      <c r="J43" s="39"/>
      <c r="K43" s="40"/>
      <c r="L43" s="41"/>
      <c r="M43" s="42"/>
      <c r="N43" s="43" t="str">
        <f>IF(M43="","",M43/$E$9)</f>
        <v/>
      </c>
      <c r="O43" s="43" t="str">
        <f>IF(M43="","",M43/$K$9)</f>
        <v/>
      </c>
      <c r="P43" s="44" t="str">
        <f>IF(M43="","",IF($K$9=M43,$L$9,IF(M43&gt;=$H$9,"призер","участник")))</f>
        <v/>
      </c>
      <c r="Q43" s="39"/>
      <c r="R43" s="47"/>
    </row>
    <row r="44" spans="1:18" x14ac:dyDescent="0.25">
      <c r="A44" s="21">
        <v>34</v>
      </c>
      <c r="B44" s="24" t="s">
        <v>6</v>
      </c>
      <c r="C44" s="25"/>
      <c r="D44" s="25"/>
      <c r="E44" s="25"/>
      <c r="F44" s="26"/>
      <c r="G44" s="27"/>
      <c r="H44" s="27"/>
      <c r="I44" s="39"/>
      <c r="J44" s="39"/>
      <c r="K44" s="40"/>
      <c r="L44" s="41"/>
      <c r="M44" s="42"/>
      <c r="N44" s="43" t="str">
        <f>IF(M44="","",M44/$E$9)</f>
        <v/>
      </c>
      <c r="O44" s="43" t="str">
        <f>IF(M44="","",M44/$K$9)</f>
        <v/>
      </c>
      <c r="P44" s="44" t="str">
        <f>IF(M44="","",IF($K$9=M44,$L$9,IF(M44&gt;=$H$9,"призер","участник")))</f>
        <v/>
      </c>
      <c r="Q44" s="39"/>
      <c r="R44" s="47"/>
    </row>
    <row r="45" spans="1:18" x14ac:dyDescent="0.25">
      <c r="A45" s="21">
        <v>35</v>
      </c>
      <c r="B45" s="24" t="s">
        <v>6</v>
      </c>
      <c r="C45" s="25"/>
      <c r="D45" s="25"/>
      <c r="E45" s="25"/>
      <c r="F45" s="26"/>
      <c r="G45" s="31"/>
      <c r="H45" s="31"/>
      <c r="I45" s="39"/>
      <c r="J45" s="39"/>
      <c r="K45" s="40"/>
      <c r="L45" s="41"/>
      <c r="M45" s="42"/>
      <c r="N45" s="43" t="str">
        <f>IF(M45="","",M45/$E$9)</f>
        <v/>
      </c>
      <c r="O45" s="43" t="str">
        <f>IF(M45="","",M45/$K$9)</f>
        <v/>
      </c>
      <c r="P45" s="44" t="str">
        <f>IF(M45="","",IF($K$9=M45,$L$9,IF(M45&gt;=$H$9,"призер","участник")))</f>
        <v/>
      </c>
      <c r="Q45" s="39"/>
      <c r="R45" s="47"/>
    </row>
    <row r="46" spans="1:18" x14ac:dyDescent="0.25">
      <c r="A46" s="21">
        <v>36</v>
      </c>
      <c r="B46" s="24" t="s">
        <v>6</v>
      </c>
      <c r="C46" s="25"/>
      <c r="D46" s="25"/>
      <c r="E46" s="25"/>
      <c r="F46" s="26"/>
      <c r="G46" s="27"/>
      <c r="H46" s="27"/>
      <c r="I46" s="39"/>
      <c r="J46" s="39"/>
      <c r="K46" s="40"/>
      <c r="L46" s="41"/>
      <c r="M46" s="42"/>
      <c r="N46" s="43" t="str">
        <f>IF(M46="","",M46/$E$9)</f>
        <v/>
      </c>
      <c r="O46" s="43" t="str">
        <f>IF(M46="","",M46/$K$9)</f>
        <v/>
      </c>
      <c r="P46" s="44" t="str">
        <f>IF(M46="","",IF($K$9=M46,$L$9,IF(M46&gt;=$H$9,"призер","участник")))</f>
        <v/>
      </c>
      <c r="Q46" s="39"/>
      <c r="R46" s="47"/>
    </row>
    <row r="47" spans="1:18" x14ac:dyDescent="0.25">
      <c r="A47" s="21">
        <v>37</v>
      </c>
      <c r="B47" s="24" t="s">
        <v>6</v>
      </c>
      <c r="C47" s="25"/>
      <c r="D47" s="25"/>
      <c r="E47" s="25"/>
      <c r="F47" s="26"/>
      <c r="G47" s="31"/>
      <c r="H47" s="31"/>
      <c r="I47" s="39"/>
      <c r="J47" s="39"/>
      <c r="K47" s="40"/>
      <c r="L47" s="41"/>
      <c r="M47" s="42"/>
      <c r="N47" s="43" t="str">
        <f>IF(M47="","",M47/$E$9)</f>
        <v/>
      </c>
      <c r="O47" s="43" t="str">
        <f>IF(M47="","",M47/$K$9)</f>
        <v/>
      </c>
      <c r="P47" s="44" t="str">
        <f>IF(M47="","",IF($K$9=M47,$L$9,IF(M47&gt;=$H$9,"призер","участник")))</f>
        <v/>
      </c>
      <c r="Q47" s="39"/>
      <c r="R47" s="47"/>
    </row>
    <row r="48" spans="1:18" x14ac:dyDescent="0.25">
      <c r="A48" s="21">
        <v>38</v>
      </c>
      <c r="B48" s="24" t="s">
        <v>6</v>
      </c>
      <c r="C48" s="25"/>
      <c r="D48" s="25"/>
      <c r="E48" s="25"/>
      <c r="F48" s="26"/>
      <c r="G48" s="27"/>
      <c r="H48" s="27"/>
      <c r="I48" s="39"/>
      <c r="J48" s="39"/>
      <c r="K48" s="40"/>
      <c r="L48" s="41"/>
      <c r="M48" s="42"/>
      <c r="N48" s="43" t="str">
        <f>IF(M48="","",M48/$E$9)</f>
        <v/>
      </c>
      <c r="O48" s="43" t="str">
        <f>IF(M48="","",M48/$K$9)</f>
        <v/>
      </c>
      <c r="P48" s="44" t="str">
        <f>IF(M48="","",IF($K$9=M48,$L$9,IF(M48&gt;=$H$9,"призер","участник")))</f>
        <v/>
      </c>
      <c r="Q48" s="39"/>
      <c r="R48" s="47"/>
    </row>
    <row r="49" spans="1:18" x14ac:dyDescent="0.25">
      <c r="A49" s="21">
        <v>39</v>
      </c>
      <c r="B49" s="24" t="s">
        <v>6</v>
      </c>
      <c r="C49" s="25"/>
      <c r="D49" s="25"/>
      <c r="E49" s="25"/>
      <c r="F49" s="26"/>
      <c r="G49" s="31"/>
      <c r="H49" s="31"/>
      <c r="I49" s="39"/>
      <c r="J49" s="39"/>
      <c r="K49" s="40"/>
      <c r="L49" s="41"/>
      <c r="M49" s="42"/>
      <c r="N49" s="43" t="str">
        <f>IF(M49="","",M49/$E$9)</f>
        <v/>
      </c>
      <c r="O49" s="43" t="str">
        <f>IF(M49="","",M49/$K$9)</f>
        <v/>
      </c>
      <c r="P49" s="44" t="str">
        <f>IF(M49="","",IF($K$9=M49,$L$9,IF(M49&gt;=$H$9,"призер","участник")))</f>
        <v/>
      </c>
      <c r="Q49" s="39"/>
      <c r="R49" s="47"/>
    </row>
    <row r="50" spans="1:18" x14ac:dyDescent="0.25">
      <c r="A50" s="21">
        <v>40</v>
      </c>
      <c r="B50" s="24" t="s">
        <v>6</v>
      </c>
      <c r="C50" s="25"/>
      <c r="D50" s="25"/>
      <c r="E50" s="25"/>
      <c r="F50" s="26"/>
      <c r="G50" s="27"/>
      <c r="H50" s="27"/>
      <c r="I50" s="39"/>
      <c r="J50" s="39"/>
      <c r="K50" s="40"/>
      <c r="L50" s="41"/>
      <c r="M50" s="42"/>
      <c r="N50" s="43" t="str">
        <f>IF(M50="","",M50/$E$9)</f>
        <v/>
      </c>
      <c r="O50" s="43" t="str">
        <f>IF(M50="","",M50/$K$9)</f>
        <v/>
      </c>
      <c r="P50" s="44" t="str">
        <f>IF(M50="","",IF($K$9=M50,$L$9,IF(M50&gt;=$H$9,"призер","участник")))</f>
        <v/>
      </c>
      <c r="Q50" s="39"/>
      <c r="R50" s="47"/>
    </row>
    <row r="51" spans="1:18" x14ac:dyDescent="0.25">
      <c r="A51" s="21">
        <v>41</v>
      </c>
      <c r="B51" s="24" t="s">
        <v>6</v>
      </c>
      <c r="C51" s="25"/>
      <c r="D51" s="25"/>
      <c r="E51" s="25"/>
      <c r="F51" s="26"/>
      <c r="G51" s="31"/>
      <c r="H51" s="31"/>
      <c r="I51" s="39"/>
      <c r="J51" s="39"/>
      <c r="K51" s="40"/>
      <c r="L51" s="41"/>
      <c r="M51" s="42"/>
      <c r="N51" s="43" t="str">
        <f>IF(M51="","",M51/$E$9)</f>
        <v/>
      </c>
      <c r="O51" s="43" t="str">
        <f>IF(M51="","",M51/$K$9)</f>
        <v/>
      </c>
      <c r="P51" s="44" t="str">
        <f>IF(M51="","",IF($K$9=M51,$L$9,IF(M51&gt;=$H$9,"призер","участник")))</f>
        <v/>
      </c>
      <c r="Q51" s="39"/>
      <c r="R51" s="47"/>
    </row>
    <row r="52" spans="1:18" x14ac:dyDescent="0.25">
      <c r="A52" s="21">
        <v>42</v>
      </c>
      <c r="B52" s="24" t="s">
        <v>6</v>
      </c>
      <c r="C52" s="25"/>
      <c r="D52" s="25"/>
      <c r="E52" s="25"/>
      <c r="F52" s="26"/>
      <c r="G52" s="27"/>
      <c r="H52" s="27"/>
      <c r="I52" s="39"/>
      <c r="J52" s="39"/>
      <c r="K52" s="40"/>
      <c r="L52" s="41"/>
      <c r="M52" s="42"/>
      <c r="N52" s="43" t="str">
        <f>IF(M52="","",M52/$E$9)</f>
        <v/>
      </c>
      <c r="O52" s="43" t="str">
        <f>IF(M52="","",M52/$K$9)</f>
        <v/>
      </c>
      <c r="P52" s="44" t="str">
        <f>IF(M52="","",IF($K$9=M52,$L$9,IF(M52&gt;=$H$9,"призер","участник")))</f>
        <v/>
      </c>
      <c r="Q52" s="39"/>
      <c r="R52" s="47"/>
    </row>
    <row r="53" spans="1:18" x14ac:dyDescent="0.25">
      <c r="A53" s="21">
        <v>43</v>
      </c>
      <c r="B53" s="24" t="s">
        <v>6</v>
      </c>
      <c r="C53" s="25"/>
      <c r="D53" s="25"/>
      <c r="E53" s="25"/>
      <c r="F53" s="26"/>
      <c r="G53" s="31"/>
      <c r="H53" s="31"/>
      <c r="I53" s="39"/>
      <c r="J53" s="39"/>
      <c r="K53" s="40"/>
      <c r="L53" s="41"/>
      <c r="M53" s="42"/>
      <c r="N53" s="43" t="str">
        <f>IF(M53="","",M53/$E$9)</f>
        <v/>
      </c>
      <c r="O53" s="43" t="str">
        <f>IF(M53="","",M53/$K$9)</f>
        <v/>
      </c>
      <c r="P53" s="44" t="str">
        <f>IF(M53="","",IF($K$9=M53,$L$9,IF(M53&gt;=$H$9,"призер","участник")))</f>
        <v/>
      </c>
      <c r="Q53" s="39"/>
      <c r="R53" s="47"/>
    </row>
    <row r="54" spans="1:18" x14ac:dyDescent="0.25">
      <c r="A54" s="21">
        <v>44</v>
      </c>
      <c r="B54" s="24" t="s">
        <v>6</v>
      </c>
      <c r="C54" s="25"/>
      <c r="D54" s="25"/>
      <c r="E54" s="25"/>
      <c r="F54" s="26"/>
      <c r="G54" s="27"/>
      <c r="H54" s="27"/>
      <c r="I54" s="39"/>
      <c r="J54" s="39"/>
      <c r="K54" s="40"/>
      <c r="L54" s="41"/>
      <c r="M54" s="42"/>
      <c r="N54" s="43" t="str">
        <f>IF(M54="","",M54/$E$9)</f>
        <v/>
      </c>
      <c r="O54" s="43" t="str">
        <f>IF(M54="","",M54/$K$9)</f>
        <v/>
      </c>
      <c r="P54" s="44" t="str">
        <f>IF(M54="","",IF($K$9=M54,$L$9,IF(M54&gt;=$H$9,"призер","участник")))</f>
        <v/>
      </c>
      <c r="Q54" s="39"/>
      <c r="R54" s="47"/>
    </row>
    <row r="55" spans="1:18" x14ac:dyDescent="0.25">
      <c r="A55" s="21">
        <v>45</v>
      </c>
      <c r="B55" s="24" t="s">
        <v>6</v>
      </c>
      <c r="C55" s="25"/>
      <c r="D55" s="25"/>
      <c r="E55" s="25"/>
      <c r="F55" s="26"/>
      <c r="G55" s="31"/>
      <c r="H55" s="31"/>
      <c r="I55" s="39"/>
      <c r="J55" s="39"/>
      <c r="K55" s="40"/>
      <c r="L55" s="41"/>
      <c r="M55" s="42"/>
      <c r="N55" s="43" t="str">
        <f>IF(M55="","",M55/$E$9)</f>
        <v/>
      </c>
      <c r="O55" s="43" t="str">
        <f>IF(M55="","",M55/$K$9)</f>
        <v/>
      </c>
      <c r="P55" s="44" t="str">
        <f>IF(M55="","",IF($K$9=M55,$L$9,IF(M55&gt;=$H$9,"призер","участник")))</f>
        <v/>
      </c>
      <c r="Q55" s="39"/>
      <c r="R55" s="47"/>
    </row>
    <row r="56" spans="1:18" x14ac:dyDescent="0.25">
      <c r="A56" s="21">
        <v>46</v>
      </c>
      <c r="B56" s="24" t="s">
        <v>6</v>
      </c>
      <c r="C56" s="25"/>
      <c r="D56" s="25"/>
      <c r="E56" s="25"/>
      <c r="F56" s="26"/>
      <c r="G56" s="27"/>
      <c r="H56" s="27"/>
      <c r="I56" s="39"/>
      <c r="J56" s="39"/>
      <c r="K56" s="40"/>
      <c r="L56" s="41"/>
      <c r="M56" s="42"/>
      <c r="N56" s="43" t="str">
        <f>IF(M56="","",M56/$E$9)</f>
        <v/>
      </c>
      <c r="O56" s="43" t="str">
        <f>IF(M56="","",M56/$K$9)</f>
        <v/>
      </c>
      <c r="P56" s="44" t="str">
        <f>IF(M56="","",IF($K$9=M56,$L$9,IF(M56&gt;=$H$9,"призер","участник")))</f>
        <v/>
      </c>
      <c r="Q56" s="39"/>
      <c r="R56" s="47"/>
    </row>
    <row r="57" spans="1:18" x14ac:dyDescent="0.25">
      <c r="A57" s="21">
        <v>47</v>
      </c>
      <c r="B57" s="24" t="s">
        <v>6</v>
      </c>
      <c r="C57" s="25"/>
      <c r="D57" s="25"/>
      <c r="E57" s="25"/>
      <c r="F57" s="26"/>
      <c r="G57" s="31"/>
      <c r="H57" s="31"/>
      <c r="I57" s="39"/>
      <c r="J57" s="39"/>
      <c r="K57" s="40"/>
      <c r="L57" s="41"/>
      <c r="M57" s="42"/>
      <c r="N57" s="43" t="str">
        <f>IF(M57="","",M57/$E$9)</f>
        <v/>
      </c>
      <c r="O57" s="43" t="str">
        <f>IF(M57="","",M57/$K$9)</f>
        <v/>
      </c>
      <c r="P57" s="44" t="str">
        <f>IF(M57="","",IF($K$9=M57,$L$9,IF(M57&gt;=$H$9,"призер","участник")))</f>
        <v/>
      </c>
      <c r="Q57" s="39"/>
      <c r="R57" s="47"/>
    </row>
    <row r="58" spans="1:18" x14ac:dyDescent="0.25">
      <c r="A58" s="21">
        <v>48</v>
      </c>
      <c r="B58" s="24" t="s">
        <v>6</v>
      </c>
      <c r="C58" s="25"/>
      <c r="D58" s="25"/>
      <c r="E58" s="25"/>
      <c r="F58" s="26"/>
      <c r="G58" s="27"/>
      <c r="H58" s="27"/>
      <c r="I58" s="39"/>
      <c r="J58" s="39"/>
      <c r="K58" s="40"/>
      <c r="L58" s="41"/>
      <c r="M58" s="42"/>
      <c r="N58" s="43" t="str">
        <f>IF(M58="","",M58/$E$9)</f>
        <v/>
      </c>
      <c r="O58" s="43" t="str">
        <f>IF(M58="","",M58/$K$9)</f>
        <v/>
      </c>
      <c r="P58" s="44" t="str">
        <f>IF(M58="","",IF($K$9=M58,$L$9,IF(M58&gt;=$H$9,"призер","участник")))</f>
        <v/>
      </c>
      <c r="Q58" s="39"/>
      <c r="R58" s="47"/>
    </row>
    <row r="59" spans="1:18" x14ac:dyDescent="0.25">
      <c r="A59" s="21">
        <v>49</v>
      </c>
      <c r="B59" s="24" t="s">
        <v>6</v>
      </c>
      <c r="C59" s="25"/>
      <c r="D59" s="25"/>
      <c r="E59" s="25"/>
      <c r="F59" s="26"/>
      <c r="G59" s="31"/>
      <c r="H59" s="31"/>
      <c r="I59" s="39"/>
      <c r="J59" s="39"/>
      <c r="K59" s="40"/>
      <c r="L59" s="41"/>
      <c r="M59" s="42"/>
      <c r="N59" s="43" t="str">
        <f>IF(M59="","",M59/$E$9)</f>
        <v/>
      </c>
      <c r="O59" s="43" t="str">
        <f>IF(M59="","",M59/$K$9)</f>
        <v/>
      </c>
      <c r="P59" s="44" t="str">
        <f>IF(M59="","",IF($K$9=M59,$L$9,IF(M59&gt;=$H$9,"призер","участник")))</f>
        <v/>
      </c>
      <c r="Q59" s="39"/>
      <c r="R59" s="47"/>
    </row>
    <row r="60" spans="1:18" x14ac:dyDescent="0.25">
      <c r="A60" s="21">
        <v>50</v>
      </c>
      <c r="B60" s="24" t="s">
        <v>6</v>
      </c>
      <c r="C60" s="25"/>
      <c r="D60" s="25"/>
      <c r="E60" s="25"/>
      <c r="F60" s="26"/>
      <c r="G60" s="27"/>
      <c r="H60" s="27"/>
      <c r="I60" s="39"/>
      <c r="J60" s="39"/>
      <c r="K60" s="40"/>
      <c r="L60" s="41"/>
      <c r="M60" s="42"/>
      <c r="N60" s="43" t="str">
        <f>IF(M60="","",M60/$E$9)</f>
        <v/>
      </c>
      <c r="O60" s="43" t="str">
        <f>IF(M60="","",M60/$K$9)</f>
        <v/>
      </c>
      <c r="P60" s="44" t="str">
        <f>IF(M60="","",IF($K$9=M60,$L$9,IF(M60&gt;=$H$9,"призер","участник")))</f>
        <v/>
      </c>
      <c r="Q60" s="39"/>
      <c r="R60" s="47"/>
    </row>
    <row r="62" spans="1:18" x14ac:dyDescent="0.25">
      <c r="B62" s="32" t="s">
        <v>38</v>
      </c>
      <c r="C62" s="10" t="s">
        <v>107</v>
      </c>
      <c r="D62" s="10" t="s">
        <v>134</v>
      </c>
    </row>
    <row r="63" spans="1:18" x14ac:dyDescent="0.25">
      <c r="C63" s="10" t="s">
        <v>109</v>
      </c>
      <c r="D63" s="10" t="s">
        <v>135</v>
      </c>
    </row>
    <row r="64" spans="1:18" x14ac:dyDescent="0.25">
      <c r="D64" s="10" t="s">
        <v>111</v>
      </c>
    </row>
    <row r="65" spans="4:4" x14ac:dyDescent="0.25">
      <c r="D65" s="10" t="s">
        <v>112</v>
      </c>
    </row>
    <row r="66" spans="4:4" x14ac:dyDescent="0.25">
      <c r="D66" s="10" t="s">
        <v>113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>
    <sortState ref="A11:R60">
      <sortCondition descending="1" ref="M10:M60"/>
    </sortState>
  </autoFilter>
  <mergeCells count="3">
    <mergeCell ref="A1:R1"/>
    <mergeCell ref="C2:P2"/>
    <mergeCell ref="C9:D9"/>
  </mergeCells>
  <conditionalFormatting sqref="C4">
    <cfRule type="expression" dxfId="23" priority="4" stopIfTrue="1">
      <formula>ISBLANK(C4)</formula>
    </cfRule>
  </conditionalFormatting>
  <conditionalFormatting sqref="C5">
    <cfRule type="expression" dxfId="22" priority="3" stopIfTrue="1">
      <formula>ISBLANK(C5)</formula>
    </cfRule>
  </conditionalFormatting>
  <conditionalFormatting sqref="C8">
    <cfRule type="expression" dxfId="21" priority="2" stopIfTrue="1">
      <formula>ISBLANK(C8)</formula>
    </cfRule>
  </conditionalFormatting>
  <conditionalFormatting sqref="E9">
    <cfRule type="expression" dxfId="20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6"/>
  <sheetViews>
    <sheetView topLeftCell="A9" workbookViewId="0">
      <selection activeCell="F11" sqref="F11:I20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21" ht="32.25" customHeight="1" x14ac:dyDescent="0.25">
      <c r="B2" s="11"/>
      <c r="C2" s="58" t="s">
        <v>136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48" t="s">
        <v>1</v>
      </c>
      <c r="R2" s="49">
        <f>COUNTA(M11:M60)</f>
        <v>10</v>
      </c>
    </row>
    <row r="3" spans="1:2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8"/>
      <c r="R3" s="49"/>
    </row>
    <row r="4" spans="1:21" x14ac:dyDescent="0.25">
      <c r="A4" s="13" t="s">
        <v>2</v>
      </c>
      <c r="B4" s="14"/>
      <c r="C4" s="13" t="s">
        <v>115</v>
      </c>
      <c r="E4" s="15" t="s">
        <v>3</v>
      </c>
      <c r="F4" s="16"/>
      <c r="Q4" s="19" t="s">
        <v>4</v>
      </c>
      <c r="R4" s="50">
        <f>COUNTIF(P11:P60,"победитель")</f>
        <v>1</v>
      </c>
    </row>
    <row r="5" spans="1:21" x14ac:dyDescent="0.25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49">
        <f>COUNTIF(P11:P60,"призер")</f>
        <v>0</v>
      </c>
    </row>
    <row r="6" spans="1:21" x14ac:dyDescent="0.25">
      <c r="A6" s="13" t="s">
        <v>9</v>
      </c>
      <c r="B6" s="14"/>
      <c r="C6" s="13" t="s">
        <v>10</v>
      </c>
      <c r="E6" s="16"/>
      <c r="F6" s="16"/>
      <c r="Q6" s="19" t="s">
        <v>11</v>
      </c>
      <c r="R6" s="49">
        <f>COUNTIF(P11:P60,"участник")</f>
        <v>9</v>
      </c>
    </row>
    <row r="7" spans="1:21" x14ac:dyDescent="0.25">
      <c r="A7" s="13" t="s">
        <v>12</v>
      </c>
      <c r="B7" s="14"/>
      <c r="C7" s="13">
        <v>7</v>
      </c>
      <c r="E7" s="16"/>
      <c r="F7" s="16"/>
      <c r="P7" s="33"/>
      <c r="Q7" s="19" t="s">
        <v>13</v>
      </c>
      <c r="R7" s="51">
        <v>0.45</v>
      </c>
    </row>
    <row r="8" spans="1:21" x14ac:dyDescent="0.25">
      <c r="A8" s="13" t="s">
        <v>14</v>
      </c>
      <c r="B8" s="14"/>
      <c r="C8" s="17">
        <v>45931</v>
      </c>
      <c r="F8" s="16"/>
      <c r="Q8" s="52" t="s">
        <v>15</v>
      </c>
      <c r="R8" s="51">
        <f>(R4+R5)/R2</f>
        <v>0.1</v>
      </c>
    </row>
    <row r="9" spans="1:21" x14ac:dyDescent="0.25">
      <c r="C9" s="59" t="s">
        <v>16</v>
      </c>
      <c r="D9" s="59"/>
      <c r="E9" s="18">
        <v>88</v>
      </c>
      <c r="G9" s="19" t="s">
        <v>17</v>
      </c>
      <c r="H9" s="55">
        <f>E9/2</f>
        <v>44</v>
      </c>
      <c r="J9" s="34" t="s">
        <v>18</v>
      </c>
      <c r="K9" s="35">
        <f>MAX(M11:M60)</f>
        <v>44</v>
      </c>
      <c r="L9" s="36" t="str">
        <f>IF(K9*100/E9&gt;=50,"победитель","участник")</f>
        <v>победитель</v>
      </c>
      <c r="P9" s="37">
        <f>R8-45%</f>
        <v>-0.35</v>
      </c>
      <c r="Q9" s="19" t="s">
        <v>19</v>
      </c>
      <c r="R9" s="53">
        <f>IF((R2*P9)&gt;0,(R2*P9),0)</f>
        <v>0</v>
      </c>
    </row>
    <row r="10" spans="1:21" ht="90" x14ac:dyDescent="0.25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38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4"/>
      <c r="T10" s="54"/>
      <c r="U10" s="54"/>
    </row>
    <row r="11" spans="1:21" s="9" customFormat="1" ht="12.95" customHeight="1" x14ac:dyDescent="0.2">
      <c r="A11" s="21">
        <v>10</v>
      </c>
      <c r="B11" s="24" t="s">
        <v>6</v>
      </c>
      <c r="C11" s="25" t="s">
        <v>52</v>
      </c>
      <c r="D11" s="25" t="s">
        <v>55</v>
      </c>
      <c r="E11" s="25" t="s">
        <v>53</v>
      </c>
      <c r="F11" s="26"/>
      <c r="G11" s="27"/>
      <c r="H11" s="27"/>
      <c r="I11" s="39"/>
      <c r="J11" s="39" t="s">
        <v>44</v>
      </c>
      <c r="K11" s="40" t="s">
        <v>148</v>
      </c>
      <c r="L11" s="41" t="s">
        <v>149</v>
      </c>
      <c r="M11" s="42">
        <v>44</v>
      </c>
      <c r="N11" s="43">
        <f>IF(M11="","",M11/$E$9)</f>
        <v>0.5</v>
      </c>
      <c r="O11" s="43">
        <f>IF(M11="","",M11/$K$9)</f>
        <v>1</v>
      </c>
      <c r="P11" s="44" t="str">
        <f>IF(M11="","",IF($K$9=M11,$L$9,IF(M11&gt;=$H$9,"призер","участник")))</f>
        <v>победитель</v>
      </c>
      <c r="Q11" s="39" t="s">
        <v>103</v>
      </c>
      <c r="R11" s="47" t="s">
        <v>118</v>
      </c>
    </row>
    <row r="12" spans="1:21" s="9" customFormat="1" ht="12.95" customHeight="1" x14ac:dyDescent="0.2">
      <c r="A12" s="21">
        <v>4</v>
      </c>
      <c r="B12" s="24" t="s">
        <v>6</v>
      </c>
      <c r="C12" s="25" t="s">
        <v>73</v>
      </c>
      <c r="D12" s="25" t="s">
        <v>43</v>
      </c>
      <c r="E12" s="25" t="s">
        <v>43</v>
      </c>
      <c r="F12" s="26"/>
      <c r="G12" s="27"/>
      <c r="H12" s="27"/>
      <c r="I12" s="39"/>
      <c r="J12" s="39" t="s">
        <v>44</v>
      </c>
      <c r="K12" s="40" t="s">
        <v>140</v>
      </c>
      <c r="L12" s="41" t="s">
        <v>142</v>
      </c>
      <c r="M12" s="42">
        <v>38</v>
      </c>
      <c r="N12" s="43">
        <f>IF(M12="","",M12/$E$9)</f>
        <v>0.43181818181818182</v>
      </c>
      <c r="O12" s="43">
        <f>IF(M12="","",M12/$K$9)</f>
        <v>0.86363636363636365</v>
      </c>
      <c r="P12" s="44" t="str">
        <f>IF(M12="","",IF($K$9=M12,$L$9,IF(M12&gt;=$H$9,"призер","участник")))</f>
        <v>участник</v>
      </c>
      <c r="Q12" s="39" t="s">
        <v>51</v>
      </c>
      <c r="R12" s="47" t="s">
        <v>118</v>
      </c>
    </row>
    <row r="13" spans="1:21" x14ac:dyDescent="0.25">
      <c r="A13" s="21">
        <v>7</v>
      </c>
      <c r="B13" s="24" t="s">
        <v>6</v>
      </c>
      <c r="C13" s="25" t="s">
        <v>61</v>
      </c>
      <c r="D13" s="25" t="s">
        <v>57</v>
      </c>
      <c r="E13" s="25" t="s">
        <v>43</v>
      </c>
      <c r="F13" s="26"/>
      <c r="G13" s="27"/>
      <c r="H13" s="27"/>
      <c r="I13" s="39"/>
      <c r="J13" s="39" t="s">
        <v>44</v>
      </c>
      <c r="K13" s="40" t="s">
        <v>140</v>
      </c>
      <c r="L13" s="41" t="s">
        <v>145</v>
      </c>
      <c r="M13" s="42">
        <v>36</v>
      </c>
      <c r="N13" s="43">
        <f>IF(M13="","",M13/$E$9)</f>
        <v>0.40909090909090912</v>
      </c>
      <c r="O13" s="43">
        <f>IF(M13="","",M13/$K$9)</f>
        <v>0.81818181818181823</v>
      </c>
      <c r="P13" s="44" t="str">
        <f>IF(M13="","",IF($K$9=M13,$L$9,IF(M13&gt;=$H$9,"призер","участник")))</f>
        <v>участник</v>
      </c>
      <c r="Q13" s="39" t="s">
        <v>51</v>
      </c>
      <c r="R13" s="47" t="s">
        <v>118</v>
      </c>
    </row>
    <row r="14" spans="1:21" x14ac:dyDescent="0.25">
      <c r="A14" s="21">
        <v>3</v>
      </c>
      <c r="B14" s="24" t="s">
        <v>6</v>
      </c>
      <c r="C14" s="25" t="s">
        <v>42</v>
      </c>
      <c r="D14" s="25" t="s">
        <v>67</v>
      </c>
      <c r="E14" s="25" t="s">
        <v>42</v>
      </c>
      <c r="F14" s="28"/>
      <c r="G14" s="27"/>
      <c r="H14" s="27"/>
      <c r="I14" s="45"/>
      <c r="J14" s="45" t="s">
        <v>44</v>
      </c>
      <c r="K14" s="46" t="s">
        <v>140</v>
      </c>
      <c r="L14" s="41" t="s">
        <v>141</v>
      </c>
      <c r="M14" s="42">
        <v>30</v>
      </c>
      <c r="N14" s="43">
        <f>IF(M14="","",M14/$E$9)</f>
        <v>0.34090909090909088</v>
      </c>
      <c r="O14" s="43">
        <f>IF(M14="","",M14/$K$9)</f>
        <v>0.68181818181818177</v>
      </c>
      <c r="P14" s="44" t="str">
        <f>IF(M14="","",IF($K$9=M14,$L$9,IF(M14&gt;=$H$9,"призер","участник")))</f>
        <v>участник</v>
      </c>
      <c r="Q14" s="39" t="s">
        <v>51</v>
      </c>
      <c r="R14" s="47" t="s">
        <v>118</v>
      </c>
    </row>
    <row r="15" spans="1:21" x14ac:dyDescent="0.25">
      <c r="A15" s="21">
        <v>9</v>
      </c>
      <c r="B15" s="24" t="s">
        <v>6</v>
      </c>
      <c r="C15" s="25" t="s">
        <v>55</v>
      </c>
      <c r="D15" s="25" t="s">
        <v>94</v>
      </c>
      <c r="E15" s="25" t="s">
        <v>53</v>
      </c>
      <c r="F15" s="26"/>
      <c r="G15" s="27"/>
      <c r="H15" s="27"/>
      <c r="I15" s="39"/>
      <c r="J15" s="39" t="s">
        <v>44</v>
      </c>
      <c r="K15" s="40" t="s">
        <v>140</v>
      </c>
      <c r="L15" s="41" t="s">
        <v>147</v>
      </c>
      <c r="M15" s="42">
        <v>28</v>
      </c>
      <c r="N15" s="43">
        <f>IF(M15="","",M15/$E$9)</f>
        <v>0.31818181818181818</v>
      </c>
      <c r="O15" s="43">
        <f>IF(M15="","",M15/$K$9)</f>
        <v>0.63636363636363635</v>
      </c>
      <c r="P15" s="44" t="str">
        <f>IF(M15="","",IF($K$9=M15,$L$9,IF(M15&gt;=$H$9,"призер","участник")))</f>
        <v>участник</v>
      </c>
      <c r="Q15" s="39" t="s">
        <v>51</v>
      </c>
      <c r="R15" s="47" t="s">
        <v>118</v>
      </c>
    </row>
    <row r="16" spans="1:21" x14ac:dyDescent="0.25">
      <c r="A16" s="21">
        <v>2</v>
      </c>
      <c r="B16" s="24" t="s">
        <v>6</v>
      </c>
      <c r="C16" s="25" t="s">
        <v>55</v>
      </c>
      <c r="D16" s="25" t="s">
        <v>43</v>
      </c>
      <c r="E16" s="25" t="s">
        <v>43</v>
      </c>
      <c r="F16" s="26"/>
      <c r="G16" s="27"/>
      <c r="H16" s="27"/>
      <c r="I16" s="39"/>
      <c r="J16" s="39" t="s">
        <v>44</v>
      </c>
      <c r="K16" s="40" t="s">
        <v>137</v>
      </c>
      <c r="L16" s="41" t="s">
        <v>139</v>
      </c>
      <c r="M16" s="42">
        <v>23</v>
      </c>
      <c r="N16" s="43">
        <f>IF(M16="","",M16/$E$9)</f>
        <v>0.26136363636363635</v>
      </c>
      <c r="O16" s="43">
        <f>IF(M16="","",M16/$K$9)</f>
        <v>0.52272727272727271</v>
      </c>
      <c r="P16" s="44" t="str">
        <f>IF(M16="","",IF($K$9=M16,$L$9,IF(M16&gt;=$H$9,"призер","участник")))</f>
        <v>участник</v>
      </c>
      <c r="Q16" s="39" t="s">
        <v>51</v>
      </c>
      <c r="R16" s="47" t="s">
        <v>118</v>
      </c>
    </row>
    <row r="17" spans="1:18" x14ac:dyDescent="0.25">
      <c r="A17" s="21">
        <v>6</v>
      </c>
      <c r="B17" s="24" t="s">
        <v>6</v>
      </c>
      <c r="C17" s="25" t="s">
        <v>55</v>
      </c>
      <c r="D17" s="25" t="s">
        <v>69</v>
      </c>
      <c r="E17" s="25" t="s">
        <v>43</v>
      </c>
      <c r="F17" s="26"/>
      <c r="G17" s="27"/>
      <c r="H17" s="27"/>
      <c r="I17" s="39"/>
      <c r="J17" s="39" t="s">
        <v>44</v>
      </c>
      <c r="K17" s="40" t="s">
        <v>137</v>
      </c>
      <c r="L17" s="41" t="s">
        <v>144</v>
      </c>
      <c r="M17" s="42">
        <v>23</v>
      </c>
      <c r="N17" s="43">
        <f>IF(M17="","",M17/$E$9)</f>
        <v>0.26136363636363635</v>
      </c>
      <c r="O17" s="43">
        <f>IF(M17="","",M17/$K$9)</f>
        <v>0.52272727272727271</v>
      </c>
      <c r="P17" s="44" t="str">
        <f>IF(M17="","",IF($K$9=M17,$L$9,IF(M17&gt;=$H$9,"призер","участник")))</f>
        <v>участник</v>
      </c>
      <c r="Q17" s="39" t="s">
        <v>51</v>
      </c>
      <c r="R17" s="47" t="s">
        <v>118</v>
      </c>
    </row>
    <row r="18" spans="1:18" x14ac:dyDescent="0.25">
      <c r="A18" s="21">
        <v>5</v>
      </c>
      <c r="B18" s="24" t="s">
        <v>6</v>
      </c>
      <c r="C18" s="25" t="s">
        <v>80</v>
      </c>
      <c r="D18" s="25" t="s">
        <v>69</v>
      </c>
      <c r="E18" s="25" t="s">
        <v>48</v>
      </c>
      <c r="F18" s="26"/>
      <c r="G18" s="27"/>
      <c r="H18" s="27"/>
      <c r="I18" s="39"/>
      <c r="J18" s="39" t="s">
        <v>44</v>
      </c>
      <c r="K18" s="40" t="s">
        <v>137</v>
      </c>
      <c r="L18" s="41" t="s">
        <v>143</v>
      </c>
      <c r="M18" s="42">
        <v>22</v>
      </c>
      <c r="N18" s="43">
        <f>IF(M18="","",M18/$E$9)</f>
        <v>0.25</v>
      </c>
      <c r="O18" s="43">
        <f>IF(M18="","",M18/$K$9)</f>
        <v>0.5</v>
      </c>
      <c r="P18" s="44" t="str">
        <f>IF(M18="","",IF($K$9=M18,$L$9,IF(M18&gt;=$H$9,"призер","участник")))</f>
        <v>участник</v>
      </c>
      <c r="Q18" s="39" t="s">
        <v>51</v>
      </c>
      <c r="R18" s="47" t="s">
        <v>118</v>
      </c>
    </row>
    <row r="19" spans="1:18" x14ac:dyDescent="0.25">
      <c r="A19" s="21">
        <v>8</v>
      </c>
      <c r="B19" s="24" t="s">
        <v>6</v>
      </c>
      <c r="C19" s="25" t="s">
        <v>43</v>
      </c>
      <c r="D19" s="25" t="s">
        <v>43</v>
      </c>
      <c r="E19" s="25" t="s">
        <v>61</v>
      </c>
      <c r="F19" s="26"/>
      <c r="G19" s="27"/>
      <c r="H19" s="27"/>
      <c r="I19" s="39"/>
      <c r="J19" s="39" t="s">
        <v>44</v>
      </c>
      <c r="K19" s="40" t="s">
        <v>137</v>
      </c>
      <c r="L19" s="41" t="s">
        <v>146</v>
      </c>
      <c r="M19" s="42">
        <v>19</v>
      </c>
      <c r="N19" s="43">
        <f>IF(M19="","",M19/$E$9)</f>
        <v>0.21590909090909091</v>
      </c>
      <c r="O19" s="43">
        <f>IF(M19="","",M19/$K$9)</f>
        <v>0.43181818181818182</v>
      </c>
      <c r="P19" s="44" t="str">
        <f>IF(M19="","",IF($K$9=M19,$L$9,IF(M19&gt;=$H$9,"призер","участник")))</f>
        <v>участник</v>
      </c>
      <c r="Q19" s="39" t="s">
        <v>51</v>
      </c>
      <c r="R19" s="47" t="s">
        <v>118</v>
      </c>
    </row>
    <row r="20" spans="1:18" x14ac:dyDescent="0.25">
      <c r="A20" s="21">
        <v>1</v>
      </c>
      <c r="B20" s="24" t="s">
        <v>6</v>
      </c>
      <c r="C20" s="25" t="s">
        <v>104</v>
      </c>
      <c r="D20" s="25" t="s">
        <v>48</v>
      </c>
      <c r="E20" s="25" t="s">
        <v>53</v>
      </c>
      <c r="F20" s="26"/>
      <c r="G20" s="27"/>
      <c r="H20" s="27"/>
      <c r="I20" s="39"/>
      <c r="J20" s="39" t="s">
        <v>44</v>
      </c>
      <c r="K20" s="40" t="s">
        <v>137</v>
      </c>
      <c r="L20" s="41" t="s">
        <v>138</v>
      </c>
      <c r="M20" s="42">
        <v>8</v>
      </c>
      <c r="N20" s="43">
        <f>IF(M20="","",M20/$E$9)</f>
        <v>9.0909090909090912E-2</v>
      </c>
      <c r="O20" s="43">
        <f>IF(M20="","",M20/$K$9)</f>
        <v>0.18181818181818182</v>
      </c>
      <c r="P20" s="44" t="str">
        <f>IF(M20="","",IF($K$9=M20,$L$9,IF(M20&gt;=$H$9,"призер","участник")))</f>
        <v>участник</v>
      </c>
      <c r="Q20" s="39" t="s">
        <v>51</v>
      </c>
      <c r="R20" s="47" t="s">
        <v>118</v>
      </c>
    </row>
    <row r="21" spans="1:18" x14ac:dyDescent="0.25">
      <c r="A21" s="21">
        <v>11</v>
      </c>
      <c r="B21" s="24" t="s">
        <v>6</v>
      </c>
      <c r="C21" s="25"/>
      <c r="D21" s="25"/>
      <c r="E21" s="25"/>
      <c r="F21" s="26"/>
      <c r="G21" s="27"/>
      <c r="H21" s="27"/>
      <c r="I21" s="39"/>
      <c r="J21" s="39"/>
      <c r="K21" s="40"/>
      <c r="L21" s="41"/>
      <c r="M21" s="42"/>
      <c r="N21" s="43" t="str">
        <f>IF(M21="","",M21/$E$9)</f>
        <v/>
      </c>
      <c r="O21" s="43" t="str">
        <f>IF(M21="","",M21/$K$9)</f>
        <v/>
      </c>
      <c r="P21" s="44" t="str">
        <f>IF(M21="","",IF($K$9=M21,$L$9,IF(M21&gt;=$H$9,"призер","участник")))</f>
        <v/>
      </c>
      <c r="Q21" s="39"/>
      <c r="R21" s="47"/>
    </row>
    <row r="22" spans="1:18" x14ac:dyDescent="0.25">
      <c r="A22" s="21">
        <v>12</v>
      </c>
      <c r="B22" s="24" t="s">
        <v>6</v>
      </c>
      <c r="C22" s="25"/>
      <c r="D22" s="25"/>
      <c r="E22" s="25"/>
      <c r="F22" s="26"/>
      <c r="G22" s="27"/>
      <c r="H22" s="27"/>
      <c r="I22" s="39"/>
      <c r="J22" s="39"/>
      <c r="K22" s="40"/>
      <c r="L22" s="41"/>
      <c r="M22" s="42"/>
      <c r="N22" s="43" t="str">
        <f>IF(M22="","",M22/$E$9)</f>
        <v/>
      </c>
      <c r="O22" s="43" t="str">
        <f>IF(M22="","",M22/$K$9)</f>
        <v/>
      </c>
      <c r="P22" s="44" t="str">
        <f>IF(M22="","",IF($K$9=M22,$L$9,IF(M22&gt;=$H$9,"призер","участник")))</f>
        <v/>
      </c>
      <c r="Q22" s="39"/>
      <c r="R22" s="47"/>
    </row>
    <row r="23" spans="1:18" x14ac:dyDescent="0.25">
      <c r="A23" s="21">
        <v>13</v>
      </c>
      <c r="B23" s="24" t="s">
        <v>6</v>
      </c>
      <c r="C23" s="25"/>
      <c r="D23" s="25"/>
      <c r="E23" s="25"/>
      <c r="F23" s="26"/>
      <c r="G23" s="27"/>
      <c r="H23" s="27"/>
      <c r="I23" s="39"/>
      <c r="J23" s="39"/>
      <c r="K23" s="40"/>
      <c r="L23" s="41"/>
      <c r="M23" s="42"/>
      <c r="N23" s="43" t="str">
        <f>IF(M23="","",M23/$E$9)</f>
        <v/>
      </c>
      <c r="O23" s="43" t="str">
        <f>IF(M23="","",M23/$K$9)</f>
        <v/>
      </c>
      <c r="P23" s="44" t="str">
        <f>IF(M23="","",IF($K$9=M23,$L$9,IF(M23&gt;=$H$9,"призер","участник")))</f>
        <v/>
      </c>
      <c r="Q23" s="39"/>
      <c r="R23" s="47"/>
    </row>
    <row r="24" spans="1:18" x14ac:dyDescent="0.25">
      <c r="A24" s="21">
        <v>14</v>
      </c>
      <c r="B24" s="24" t="s">
        <v>6</v>
      </c>
      <c r="C24" s="25"/>
      <c r="D24" s="25"/>
      <c r="E24" s="25"/>
      <c r="F24" s="26"/>
      <c r="G24" s="27"/>
      <c r="H24" s="27"/>
      <c r="I24" s="39"/>
      <c r="J24" s="39"/>
      <c r="K24" s="40"/>
      <c r="L24" s="41"/>
      <c r="M24" s="42"/>
      <c r="N24" s="43" t="str">
        <f>IF(M24="","",M24/$E$9)</f>
        <v/>
      </c>
      <c r="O24" s="43" t="str">
        <f>IF(M24="","",M24/$K$9)</f>
        <v/>
      </c>
      <c r="P24" s="44" t="str">
        <f>IF(M24="","",IF($K$9=M24,$L$9,IF(M24&gt;=$H$9,"призер","участник")))</f>
        <v/>
      </c>
      <c r="Q24" s="39"/>
      <c r="R24" s="47"/>
    </row>
    <row r="25" spans="1:18" x14ac:dyDescent="0.25">
      <c r="A25" s="21">
        <v>15</v>
      </c>
      <c r="B25" s="24" t="s">
        <v>6</v>
      </c>
      <c r="C25" s="25"/>
      <c r="D25" s="25"/>
      <c r="E25" s="25"/>
      <c r="F25" s="26"/>
      <c r="G25" s="27"/>
      <c r="H25" s="27"/>
      <c r="I25" s="39"/>
      <c r="J25" s="39"/>
      <c r="K25" s="40"/>
      <c r="L25" s="41"/>
      <c r="M25" s="42"/>
      <c r="N25" s="43" t="str">
        <f>IF(M25="","",M25/$E$9)</f>
        <v/>
      </c>
      <c r="O25" s="43" t="str">
        <f>IF(M25="","",M25/$K$9)</f>
        <v/>
      </c>
      <c r="P25" s="44" t="str">
        <f>IF(M25="","",IF($K$9=M25,$L$9,IF(M25&gt;=$H$9,"призер","участник")))</f>
        <v/>
      </c>
      <c r="Q25" s="39"/>
      <c r="R25" s="47"/>
    </row>
    <row r="26" spans="1:18" x14ac:dyDescent="0.25">
      <c r="A26" s="21">
        <v>16</v>
      </c>
      <c r="B26" s="24" t="s">
        <v>6</v>
      </c>
      <c r="C26" s="25"/>
      <c r="D26" s="25"/>
      <c r="E26" s="25"/>
      <c r="F26" s="26"/>
      <c r="G26" s="27"/>
      <c r="H26" s="27"/>
      <c r="I26" s="39"/>
      <c r="J26" s="39"/>
      <c r="K26" s="40"/>
      <c r="L26" s="41"/>
      <c r="M26" s="42"/>
      <c r="N26" s="43" t="str">
        <f>IF(M26="","",M26/$E$9)</f>
        <v/>
      </c>
      <c r="O26" s="43" t="str">
        <f>IF(M26="","",M26/$K$9)</f>
        <v/>
      </c>
      <c r="P26" s="44" t="str">
        <f>IF(M26="","",IF($K$9=M26,$L$9,IF(M26&gt;=$H$9,"призер","участник")))</f>
        <v/>
      </c>
      <c r="Q26" s="39"/>
      <c r="R26" s="47"/>
    </row>
    <row r="27" spans="1:18" x14ac:dyDescent="0.25">
      <c r="A27" s="21">
        <v>17</v>
      </c>
      <c r="B27" s="24" t="s">
        <v>6</v>
      </c>
      <c r="C27" s="25"/>
      <c r="D27" s="25"/>
      <c r="E27" s="25"/>
      <c r="F27" s="26"/>
      <c r="G27" s="27"/>
      <c r="H27" s="27"/>
      <c r="I27" s="39"/>
      <c r="J27" s="39"/>
      <c r="K27" s="40"/>
      <c r="L27" s="41"/>
      <c r="M27" s="42"/>
      <c r="N27" s="43" t="str">
        <f>IF(M27="","",M27/$E$9)</f>
        <v/>
      </c>
      <c r="O27" s="43" t="str">
        <f>IF(M27="","",M27/$K$9)</f>
        <v/>
      </c>
      <c r="P27" s="44" t="str">
        <f>IF(M27="","",IF($K$9=M27,$L$9,IF(M27&gt;=$H$9,"призер","участник")))</f>
        <v/>
      </c>
      <c r="Q27" s="39"/>
      <c r="R27" s="47"/>
    </row>
    <row r="28" spans="1:18" x14ac:dyDescent="0.25">
      <c r="A28" s="21">
        <v>18</v>
      </c>
      <c r="B28" s="24" t="s">
        <v>6</v>
      </c>
      <c r="C28" s="25"/>
      <c r="D28" s="25"/>
      <c r="E28" s="25"/>
      <c r="F28" s="26"/>
      <c r="G28" s="27"/>
      <c r="H28" s="27"/>
      <c r="I28" s="39"/>
      <c r="J28" s="39"/>
      <c r="K28" s="40"/>
      <c r="L28" s="41"/>
      <c r="M28" s="42"/>
      <c r="N28" s="43" t="str">
        <f>IF(M28="","",M28/$E$9)</f>
        <v/>
      </c>
      <c r="O28" s="43" t="str">
        <f>IF(M28="","",M28/$K$9)</f>
        <v/>
      </c>
      <c r="P28" s="44" t="str">
        <f>IF(M28="","",IF($K$9=M28,$L$9,IF(M28&gt;=$H$9,"призер","участник")))</f>
        <v/>
      </c>
      <c r="Q28" s="39"/>
      <c r="R28" s="47"/>
    </row>
    <row r="29" spans="1:18" x14ac:dyDescent="0.25">
      <c r="A29" s="21">
        <v>19</v>
      </c>
      <c r="B29" s="24" t="s">
        <v>6</v>
      </c>
      <c r="C29" s="25"/>
      <c r="D29" s="25"/>
      <c r="E29" s="25"/>
      <c r="F29" s="26"/>
      <c r="G29" s="27"/>
      <c r="H29" s="27"/>
      <c r="I29" s="39"/>
      <c r="J29" s="39"/>
      <c r="K29" s="40"/>
      <c r="L29" s="41"/>
      <c r="M29" s="42"/>
      <c r="N29" s="43" t="str">
        <f>IF(M29="","",M29/$E$9)</f>
        <v/>
      </c>
      <c r="O29" s="43" t="str">
        <f>IF(M29="","",M29/$K$9)</f>
        <v/>
      </c>
      <c r="P29" s="44" t="str">
        <f>IF(M29="","",IF($K$9=M29,$L$9,IF(M29&gt;=$H$9,"призер","участник")))</f>
        <v/>
      </c>
      <c r="Q29" s="39"/>
      <c r="R29" s="47"/>
    </row>
    <row r="30" spans="1:18" x14ac:dyDescent="0.25">
      <c r="A30" s="21">
        <v>20</v>
      </c>
      <c r="B30" s="24" t="s">
        <v>6</v>
      </c>
      <c r="C30" s="25"/>
      <c r="D30" s="25"/>
      <c r="E30" s="25"/>
      <c r="F30" s="26"/>
      <c r="G30" s="27"/>
      <c r="H30" s="27"/>
      <c r="I30" s="39"/>
      <c r="J30" s="39"/>
      <c r="K30" s="40"/>
      <c r="L30" s="41"/>
      <c r="M30" s="42"/>
      <c r="N30" s="43" t="str">
        <f>IF(M30="","",M30/$E$9)</f>
        <v/>
      </c>
      <c r="O30" s="43" t="str">
        <f>IF(M30="","",M30/$K$9)</f>
        <v/>
      </c>
      <c r="P30" s="44" t="str">
        <f>IF(M30="","",IF($K$9=M30,$L$9,IF(M30&gt;=$H$9,"призер","участник")))</f>
        <v/>
      </c>
      <c r="Q30" s="39"/>
      <c r="R30" s="47"/>
    </row>
    <row r="31" spans="1:18" x14ac:dyDescent="0.25">
      <c r="A31" s="21">
        <v>21</v>
      </c>
      <c r="B31" s="24" t="s">
        <v>6</v>
      </c>
      <c r="C31" s="25"/>
      <c r="D31" s="25"/>
      <c r="E31" s="25"/>
      <c r="F31" s="26"/>
      <c r="G31" s="27"/>
      <c r="H31" s="27"/>
      <c r="I31" s="39"/>
      <c r="J31" s="39"/>
      <c r="K31" s="40"/>
      <c r="L31" s="41"/>
      <c r="M31" s="42"/>
      <c r="N31" s="43" t="str">
        <f>IF(M31="","",M31/$E$9)</f>
        <v/>
      </c>
      <c r="O31" s="43" t="str">
        <f>IF(M31="","",M31/$K$9)</f>
        <v/>
      </c>
      <c r="P31" s="44" t="str">
        <f>IF(M31="","",IF($K$9=M31,$L$9,IF(M31&gt;=$H$9,"призер","участник")))</f>
        <v/>
      </c>
      <c r="Q31" s="39"/>
      <c r="R31" s="47"/>
    </row>
    <row r="32" spans="1:18" x14ac:dyDescent="0.25">
      <c r="A32" s="21">
        <v>22</v>
      </c>
      <c r="B32" s="24" t="s">
        <v>6</v>
      </c>
      <c r="C32" s="25"/>
      <c r="D32" s="25"/>
      <c r="E32" s="25"/>
      <c r="F32" s="26"/>
      <c r="G32" s="27"/>
      <c r="H32" s="27"/>
      <c r="I32" s="39"/>
      <c r="J32" s="39"/>
      <c r="K32" s="40"/>
      <c r="L32" s="41"/>
      <c r="M32" s="42"/>
      <c r="N32" s="43" t="str">
        <f>IF(M32="","",M32/$E$9)</f>
        <v/>
      </c>
      <c r="O32" s="43" t="str">
        <f>IF(M32="","",M32/$K$9)</f>
        <v/>
      </c>
      <c r="P32" s="44" t="str">
        <f>IF(M32="","",IF($K$9=M32,$L$9,IF(M32&gt;=$H$9,"призер","участник")))</f>
        <v/>
      </c>
      <c r="Q32" s="39"/>
      <c r="R32" s="47"/>
    </row>
    <row r="33" spans="1:18" x14ac:dyDescent="0.25">
      <c r="A33" s="21">
        <v>23</v>
      </c>
      <c r="B33" s="24" t="s">
        <v>6</v>
      </c>
      <c r="C33" s="25"/>
      <c r="D33" s="25"/>
      <c r="E33" s="25"/>
      <c r="F33" s="26"/>
      <c r="G33" s="27"/>
      <c r="H33" s="27"/>
      <c r="I33" s="39"/>
      <c r="J33" s="39"/>
      <c r="K33" s="40"/>
      <c r="L33" s="41"/>
      <c r="M33" s="42"/>
      <c r="N33" s="43" t="str">
        <f>IF(M33="","",M33/$E$9)</f>
        <v/>
      </c>
      <c r="O33" s="43" t="str">
        <f>IF(M33="","",M33/$K$9)</f>
        <v/>
      </c>
      <c r="P33" s="44" t="str">
        <f>IF(M33="","",IF($K$9=M33,$L$9,IF(M33&gt;=$H$9,"призер","участник")))</f>
        <v/>
      </c>
      <c r="Q33" s="39"/>
      <c r="R33" s="47"/>
    </row>
    <row r="34" spans="1:18" x14ac:dyDescent="0.25">
      <c r="A34" s="21">
        <v>24</v>
      </c>
      <c r="B34" s="24" t="s">
        <v>6</v>
      </c>
      <c r="C34" s="25"/>
      <c r="D34" s="25"/>
      <c r="E34" s="25"/>
      <c r="F34" s="26"/>
      <c r="G34" s="27"/>
      <c r="H34" s="27"/>
      <c r="I34" s="39"/>
      <c r="J34" s="39"/>
      <c r="K34" s="40"/>
      <c r="L34" s="41"/>
      <c r="M34" s="42"/>
      <c r="N34" s="43" t="str">
        <f>IF(M34="","",M34/$E$9)</f>
        <v/>
      </c>
      <c r="O34" s="43" t="str">
        <f>IF(M34="","",M34/$K$9)</f>
        <v/>
      </c>
      <c r="P34" s="44" t="str">
        <f>IF(M34="","",IF($K$9=M34,$L$9,IF(M34&gt;=$H$9,"призер","участник")))</f>
        <v/>
      </c>
      <c r="Q34" s="39"/>
      <c r="R34" s="47"/>
    </row>
    <row r="35" spans="1:18" x14ac:dyDescent="0.25">
      <c r="A35" s="21">
        <v>25</v>
      </c>
      <c r="B35" s="24" t="s">
        <v>6</v>
      </c>
      <c r="C35" s="25"/>
      <c r="D35" s="25"/>
      <c r="E35" s="25"/>
      <c r="F35" s="26"/>
      <c r="G35" s="27"/>
      <c r="H35" s="27"/>
      <c r="I35" s="39"/>
      <c r="J35" s="39"/>
      <c r="K35" s="40"/>
      <c r="L35" s="41"/>
      <c r="M35" s="42"/>
      <c r="N35" s="43" t="str">
        <f>IF(M35="","",M35/$E$9)</f>
        <v/>
      </c>
      <c r="O35" s="43" t="str">
        <f>IF(M35="","",M35/$K$9)</f>
        <v/>
      </c>
      <c r="P35" s="44" t="str">
        <f>IF(M35="","",IF($K$9=M35,$L$9,IF(M35&gt;=$H$9,"призер","участник")))</f>
        <v/>
      </c>
      <c r="Q35" s="39"/>
      <c r="R35" s="47"/>
    </row>
    <row r="36" spans="1:18" x14ac:dyDescent="0.25">
      <c r="A36" s="21">
        <v>26</v>
      </c>
      <c r="B36" s="24" t="s">
        <v>6</v>
      </c>
      <c r="C36" s="25"/>
      <c r="D36" s="25"/>
      <c r="E36" s="25"/>
      <c r="F36" s="26"/>
      <c r="G36" s="27"/>
      <c r="H36" s="27"/>
      <c r="I36" s="39"/>
      <c r="J36" s="39"/>
      <c r="K36" s="40"/>
      <c r="L36" s="41"/>
      <c r="M36" s="42"/>
      <c r="N36" s="43" t="str">
        <f>IF(M36="","",M36/$E$9)</f>
        <v/>
      </c>
      <c r="O36" s="43" t="str">
        <f>IF(M36="","",M36/$K$9)</f>
        <v/>
      </c>
      <c r="P36" s="44" t="str">
        <f>IF(M36="","",IF($K$9=M36,$L$9,IF(M36&gt;=$H$9,"призер","участник")))</f>
        <v/>
      </c>
      <c r="Q36" s="39"/>
      <c r="R36" s="47"/>
    </row>
    <row r="37" spans="1:18" x14ac:dyDescent="0.25">
      <c r="A37" s="21">
        <v>27</v>
      </c>
      <c r="B37" s="24" t="s">
        <v>6</v>
      </c>
      <c r="C37" s="29"/>
      <c r="D37" s="29"/>
      <c r="E37" s="29"/>
      <c r="F37" s="30"/>
      <c r="G37" s="27"/>
      <c r="H37" s="27"/>
      <c r="I37" s="47"/>
      <c r="J37" s="47"/>
      <c r="K37" s="40"/>
      <c r="L37" s="41"/>
      <c r="M37" s="42"/>
      <c r="N37" s="43" t="str">
        <f>IF(M37="","",M37/$E$9)</f>
        <v/>
      </c>
      <c r="O37" s="43" t="str">
        <f>IF(M37="","",M37/$K$9)</f>
        <v/>
      </c>
      <c r="P37" s="44" t="str">
        <f>IF(M37="","",IF($K$9=M37,$L$9,IF(M37&gt;=$H$9,"призер","участник")))</f>
        <v/>
      </c>
      <c r="Q37" s="39"/>
      <c r="R37" s="47"/>
    </row>
    <row r="38" spans="1:18" x14ac:dyDescent="0.25">
      <c r="A38" s="21">
        <v>28</v>
      </c>
      <c r="B38" s="24" t="s">
        <v>6</v>
      </c>
      <c r="C38" s="25"/>
      <c r="D38" s="25"/>
      <c r="E38" s="25"/>
      <c r="F38" s="26"/>
      <c r="G38" s="27"/>
      <c r="H38" s="27"/>
      <c r="I38" s="39"/>
      <c r="J38" s="39"/>
      <c r="K38" s="40"/>
      <c r="L38" s="41"/>
      <c r="M38" s="42"/>
      <c r="N38" s="43" t="str">
        <f>IF(M38="","",M38/$E$9)</f>
        <v/>
      </c>
      <c r="O38" s="43" t="str">
        <f>IF(M38="","",M38/$K$9)</f>
        <v/>
      </c>
      <c r="P38" s="44" t="str">
        <f>IF(M38="","",IF($K$9=M38,$L$9,IF(M38&gt;=$H$9,"призер","участник")))</f>
        <v/>
      </c>
      <c r="Q38" s="39"/>
      <c r="R38" s="47"/>
    </row>
    <row r="39" spans="1:18" x14ac:dyDescent="0.25">
      <c r="A39" s="21">
        <v>29</v>
      </c>
      <c r="B39" s="24" t="s">
        <v>6</v>
      </c>
      <c r="C39" s="25"/>
      <c r="D39" s="25"/>
      <c r="E39" s="25"/>
      <c r="F39" s="26"/>
      <c r="G39" s="27"/>
      <c r="H39" s="27"/>
      <c r="I39" s="39"/>
      <c r="J39" s="39"/>
      <c r="K39" s="40"/>
      <c r="L39" s="41"/>
      <c r="M39" s="42"/>
      <c r="N39" s="43" t="str">
        <f>IF(M39="","",M39/$E$9)</f>
        <v/>
      </c>
      <c r="O39" s="43" t="str">
        <f>IF(M39="","",M39/$K$9)</f>
        <v/>
      </c>
      <c r="P39" s="44" t="str">
        <f>IF(M39="","",IF($K$9=M39,$L$9,IF(M39&gt;=$H$9,"призер","участник")))</f>
        <v/>
      </c>
      <c r="Q39" s="39"/>
      <c r="R39" s="47"/>
    </row>
    <row r="40" spans="1:18" x14ac:dyDescent="0.25">
      <c r="A40" s="21">
        <v>30</v>
      </c>
      <c r="B40" s="24" t="s">
        <v>6</v>
      </c>
      <c r="C40" s="25"/>
      <c r="D40" s="25"/>
      <c r="E40" s="25"/>
      <c r="F40" s="26"/>
      <c r="G40" s="27"/>
      <c r="H40" s="27"/>
      <c r="I40" s="39"/>
      <c r="J40" s="39"/>
      <c r="K40" s="40"/>
      <c r="L40" s="41"/>
      <c r="M40" s="42"/>
      <c r="N40" s="43" t="str">
        <f>IF(M40="","",M40/$E$9)</f>
        <v/>
      </c>
      <c r="O40" s="43" t="str">
        <f>IF(M40="","",M40/$K$9)</f>
        <v/>
      </c>
      <c r="P40" s="44" t="str">
        <f>IF(M40="","",IF($K$9=M40,$L$9,IF(M40&gt;=$H$9,"призер","участник")))</f>
        <v/>
      </c>
      <c r="Q40" s="39"/>
      <c r="R40" s="47"/>
    </row>
    <row r="41" spans="1:18" x14ac:dyDescent="0.25">
      <c r="A41" s="21">
        <v>31</v>
      </c>
      <c r="B41" s="24" t="s">
        <v>6</v>
      </c>
      <c r="C41" s="25"/>
      <c r="D41" s="25"/>
      <c r="E41" s="25"/>
      <c r="F41" s="26"/>
      <c r="G41" s="27"/>
      <c r="H41" s="27"/>
      <c r="I41" s="39"/>
      <c r="J41" s="39"/>
      <c r="K41" s="40"/>
      <c r="L41" s="41"/>
      <c r="M41" s="42"/>
      <c r="N41" s="43" t="str">
        <f>IF(M41="","",M41/$E$9)</f>
        <v/>
      </c>
      <c r="O41" s="43" t="str">
        <f>IF(M41="","",M41/$K$9)</f>
        <v/>
      </c>
      <c r="P41" s="44" t="str">
        <f>IF(M41="","",IF($K$9=M41,$L$9,IF(M41&gt;=$H$9,"призер","участник")))</f>
        <v/>
      </c>
      <c r="Q41" s="39"/>
      <c r="R41" s="47"/>
    </row>
    <row r="42" spans="1:18" x14ac:dyDescent="0.25">
      <c r="A42" s="21">
        <v>32</v>
      </c>
      <c r="B42" s="24" t="s">
        <v>6</v>
      </c>
      <c r="C42" s="25"/>
      <c r="D42" s="25"/>
      <c r="E42" s="25"/>
      <c r="F42" s="26"/>
      <c r="G42" s="27"/>
      <c r="H42" s="27"/>
      <c r="I42" s="39"/>
      <c r="J42" s="39"/>
      <c r="K42" s="40"/>
      <c r="L42" s="41"/>
      <c r="M42" s="42"/>
      <c r="N42" s="43" t="str">
        <f>IF(M42="","",M42/$E$9)</f>
        <v/>
      </c>
      <c r="O42" s="43" t="str">
        <f>IF(M42="","",M42/$K$9)</f>
        <v/>
      </c>
      <c r="P42" s="44" t="str">
        <f>IF(M42="","",IF($K$9=M42,$L$9,IF(M42&gt;=$H$9,"призер","участник")))</f>
        <v/>
      </c>
      <c r="Q42" s="39"/>
      <c r="R42" s="47"/>
    </row>
    <row r="43" spans="1:18" x14ac:dyDescent="0.25">
      <c r="A43" s="21">
        <v>33</v>
      </c>
      <c r="B43" s="24" t="s">
        <v>6</v>
      </c>
      <c r="C43" s="25"/>
      <c r="D43" s="25"/>
      <c r="E43" s="25"/>
      <c r="F43" s="26"/>
      <c r="G43" s="31"/>
      <c r="H43" s="31"/>
      <c r="I43" s="39"/>
      <c r="J43" s="39"/>
      <c r="K43" s="40"/>
      <c r="L43" s="41"/>
      <c r="M43" s="42"/>
      <c r="N43" s="43" t="str">
        <f>IF(M43="","",M43/$E$9)</f>
        <v/>
      </c>
      <c r="O43" s="43" t="str">
        <f>IF(M43="","",M43/$K$9)</f>
        <v/>
      </c>
      <c r="P43" s="44" t="str">
        <f>IF(M43="","",IF($K$9=M43,$L$9,IF(M43&gt;=$H$9,"призер","участник")))</f>
        <v/>
      </c>
      <c r="Q43" s="39"/>
      <c r="R43" s="47"/>
    </row>
    <row r="44" spans="1:18" x14ac:dyDescent="0.25">
      <c r="A44" s="21">
        <v>34</v>
      </c>
      <c r="B44" s="24" t="s">
        <v>6</v>
      </c>
      <c r="C44" s="25"/>
      <c r="D44" s="25"/>
      <c r="E44" s="25"/>
      <c r="F44" s="26"/>
      <c r="G44" s="27"/>
      <c r="H44" s="27"/>
      <c r="I44" s="39"/>
      <c r="J44" s="39"/>
      <c r="K44" s="40"/>
      <c r="L44" s="41"/>
      <c r="M44" s="42"/>
      <c r="N44" s="43" t="str">
        <f>IF(M44="","",M44/$E$9)</f>
        <v/>
      </c>
      <c r="O44" s="43" t="str">
        <f>IF(M44="","",M44/$K$9)</f>
        <v/>
      </c>
      <c r="P44" s="44" t="str">
        <f>IF(M44="","",IF($K$9=M44,$L$9,IF(M44&gt;=$H$9,"призер","участник")))</f>
        <v/>
      </c>
      <c r="Q44" s="39"/>
      <c r="R44" s="47"/>
    </row>
    <row r="45" spans="1:18" x14ac:dyDescent="0.25">
      <c r="A45" s="21">
        <v>35</v>
      </c>
      <c r="B45" s="24" t="s">
        <v>6</v>
      </c>
      <c r="C45" s="25"/>
      <c r="D45" s="25"/>
      <c r="E45" s="25"/>
      <c r="F45" s="26"/>
      <c r="G45" s="31"/>
      <c r="H45" s="31"/>
      <c r="I45" s="39"/>
      <c r="J45" s="39"/>
      <c r="K45" s="40"/>
      <c r="L45" s="41"/>
      <c r="M45" s="42"/>
      <c r="N45" s="43" t="str">
        <f>IF(M45="","",M45/$E$9)</f>
        <v/>
      </c>
      <c r="O45" s="43" t="str">
        <f>IF(M45="","",M45/$K$9)</f>
        <v/>
      </c>
      <c r="P45" s="44" t="str">
        <f>IF(M45="","",IF($K$9=M45,$L$9,IF(M45&gt;=$H$9,"призер","участник")))</f>
        <v/>
      </c>
      <c r="Q45" s="39"/>
      <c r="R45" s="47"/>
    </row>
    <row r="46" spans="1:18" x14ac:dyDescent="0.25">
      <c r="A46" s="21">
        <v>36</v>
      </c>
      <c r="B46" s="24" t="s">
        <v>6</v>
      </c>
      <c r="C46" s="25"/>
      <c r="D46" s="25"/>
      <c r="E46" s="25"/>
      <c r="F46" s="26"/>
      <c r="G46" s="27"/>
      <c r="H46" s="27"/>
      <c r="I46" s="39"/>
      <c r="J46" s="39"/>
      <c r="K46" s="40"/>
      <c r="L46" s="41"/>
      <c r="M46" s="42"/>
      <c r="N46" s="43" t="str">
        <f>IF(M46="","",M46/$E$9)</f>
        <v/>
      </c>
      <c r="O46" s="43" t="str">
        <f>IF(M46="","",M46/$K$9)</f>
        <v/>
      </c>
      <c r="P46" s="44" t="str">
        <f>IF(M46="","",IF($K$9=M46,$L$9,IF(M46&gt;=$H$9,"призер","участник")))</f>
        <v/>
      </c>
      <c r="Q46" s="39"/>
      <c r="R46" s="47"/>
    </row>
    <row r="47" spans="1:18" x14ac:dyDescent="0.25">
      <c r="A47" s="21">
        <v>37</v>
      </c>
      <c r="B47" s="24" t="s">
        <v>6</v>
      </c>
      <c r="C47" s="25"/>
      <c r="D47" s="25"/>
      <c r="E47" s="25"/>
      <c r="F47" s="26"/>
      <c r="G47" s="31"/>
      <c r="H47" s="31"/>
      <c r="I47" s="39"/>
      <c r="J47" s="39"/>
      <c r="K47" s="40"/>
      <c r="L47" s="41"/>
      <c r="M47" s="42"/>
      <c r="N47" s="43" t="str">
        <f>IF(M47="","",M47/$E$9)</f>
        <v/>
      </c>
      <c r="O47" s="43" t="str">
        <f>IF(M47="","",M47/$K$9)</f>
        <v/>
      </c>
      <c r="P47" s="44" t="str">
        <f>IF(M47="","",IF($K$9=M47,$L$9,IF(M47&gt;=$H$9,"призер","участник")))</f>
        <v/>
      </c>
      <c r="Q47" s="39"/>
      <c r="R47" s="47"/>
    </row>
    <row r="48" spans="1:18" x14ac:dyDescent="0.25">
      <c r="A48" s="21">
        <v>38</v>
      </c>
      <c r="B48" s="24" t="s">
        <v>6</v>
      </c>
      <c r="C48" s="25"/>
      <c r="D48" s="25"/>
      <c r="E48" s="25"/>
      <c r="F48" s="26"/>
      <c r="G48" s="27"/>
      <c r="H48" s="27"/>
      <c r="I48" s="39"/>
      <c r="J48" s="39"/>
      <c r="K48" s="40"/>
      <c r="L48" s="41"/>
      <c r="M48" s="42"/>
      <c r="N48" s="43" t="str">
        <f>IF(M48="","",M48/$E$9)</f>
        <v/>
      </c>
      <c r="O48" s="43" t="str">
        <f>IF(M48="","",M48/$K$9)</f>
        <v/>
      </c>
      <c r="P48" s="44" t="str">
        <f>IF(M48="","",IF($K$9=M48,$L$9,IF(M48&gt;=$H$9,"призер","участник")))</f>
        <v/>
      </c>
      <c r="Q48" s="39"/>
      <c r="R48" s="47"/>
    </row>
    <row r="49" spans="1:18" x14ac:dyDescent="0.25">
      <c r="A49" s="21">
        <v>39</v>
      </c>
      <c r="B49" s="24" t="s">
        <v>6</v>
      </c>
      <c r="C49" s="25"/>
      <c r="D49" s="25"/>
      <c r="E49" s="25"/>
      <c r="F49" s="26"/>
      <c r="G49" s="31"/>
      <c r="H49" s="31"/>
      <c r="I49" s="39"/>
      <c r="J49" s="39"/>
      <c r="K49" s="40"/>
      <c r="L49" s="41"/>
      <c r="M49" s="42"/>
      <c r="N49" s="43" t="str">
        <f>IF(M49="","",M49/$E$9)</f>
        <v/>
      </c>
      <c r="O49" s="43" t="str">
        <f>IF(M49="","",M49/$K$9)</f>
        <v/>
      </c>
      <c r="P49" s="44" t="str">
        <f>IF(M49="","",IF($K$9=M49,$L$9,IF(M49&gt;=$H$9,"призер","участник")))</f>
        <v/>
      </c>
      <c r="Q49" s="39"/>
      <c r="R49" s="47"/>
    </row>
    <row r="50" spans="1:18" x14ac:dyDescent="0.25">
      <c r="A50" s="21">
        <v>40</v>
      </c>
      <c r="B50" s="24" t="s">
        <v>6</v>
      </c>
      <c r="C50" s="25"/>
      <c r="D50" s="25"/>
      <c r="E50" s="25"/>
      <c r="F50" s="26"/>
      <c r="G50" s="27"/>
      <c r="H50" s="27"/>
      <c r="I50" s="39"/>
      <c r="J50" s="39"/>
      <c r="K50" s="40"/>
      <c r="L50" s="41"/>
      <c r="M50" s="42"/>
      <c r="N50" s="43" t="str">
        <f>IF(M50="","",M50/$E$9)</f>
        <v/>
      </c>
      <c r="O50" s="43" t="str">
        <f>IF(M50="","",M50/$K$9)</f>
        <v/>
      </c>
      <c r="P50" s="44" t="str">
        <f>IF(M50="","",IF($K$9=M50,$L$9,IF(M50&gt;=$H$9,"призер","участник")))</f>
        <v/>
      </c>
      <c r="Q50" s="39"/>
      <c r="R50" s="47"/>
    </row>
    <row r="51" spans="1:18" x14ac:dyDescent="0.25">
      <c r="A51" s="21">
        <v>41</v>
      </c>
      <c r="B51" s="24" t="s">
        <v>6</v>
      </c>
      <c r="C51" s="25"/>
      <c r="D51" s="25"/>
      <c r="E51" s="25"/>
      <c r="F51" s="26"/>
      <c r="G51" s="31"/>
      <c r="H51" s="31"/>
      <c r="I51" s="39"/>
      <c r="J51" s="39"/>
      <c r="K51" s="40"/>
      <c r="L51" s="41"/>
      <c r="M51" s="42"/>
      <c r="N51" s="43" t="str">
        <f>IF(M51="","",M51/$E$9)</f>
        <v/>
      </c>
      <c r="O51" s="43" t="str">
        <f>IF(M51="","",M51/$K$9)</f>
        <v/>
      </c>
      <c r="P51" s="44" t="str">
        <f>IF(M51="","",IF($K$9=M51,$L$9,IF(M51&gt;=$H$9,"призер","участник")))</f>
        <v/>
      </c>
      <c r="Q51" s="39"/>
      <c r="R51" s="47"/>
    </row>
    <row r="52" spans="1:18" x14ac:dyDescent="0.25">
      <c r="A52" s="21">
        <v>42</v>
      </c>
      <c r="B52" s="24" t="s">
        <v>6</v>
      </c>
      <c r="C52" s="25"/>
      <c r="D52" s="25"/>
      <c r="E52" s="25"/>
      <c r="F52" s="26"/>
      <c r="G52" s="27"/>
      <c r="H52" s="27"/>
      <c r="I52" s="39"/>
      <c r="J52" s="39"/>
      <c r="K52" s="40"/>
      <c r="L52" s="41"/>
      <c r="M52" s="42"/>
      <c r="N52" s="43" t="str">
        <f>IF(M52="","",M52/$E$9)</f>
        <v/>
      </c>
      <c r="O52" s="43" t="str">
        <f>IF(M52="","",M52/$K$9)</f>
        <v/>
      </c>
      <c r="P52" s="44" t="str">
        <f>IF(M52="","",IF($K$9=M52,$L$9,IF(M52&gt;=$H$9,"призер","участник")))</f>
        <v/>
      </c>
      <c r="Q52" s="39"/>
      <c r="R52" s="47"/>
    </row>
    <row r="53" spans="1:18" x14ac:dyDescent="0.25">
      <c r="A53" s="21">
        <v>43</v>
      </c>
      <c r="B53" s="24" t="s">
        <v>6</v>
      </c>
      <c r="C53" s="25"/>
      <c r="D53" s="25"/>
      <c r="E53" s="25"/>
      <c r="F53" s="26"/>
      <c r="G53" s="31"/>
      <c r="H53" s="31"/>
      <c r="I53" s="39"/>
      <c r="J53" s="39"/>
      <c r="K53" s="40"/>
      <c r="L53" s="41"/>
      <c r="M53" s="42"/>
      <c r="N53" s="43" t="str">
        <f>IF(M53="","",M53/$E$9)</f>
        <v/>
      </c>
      <c r="O53" s="43" t="str">
        <f>IF(M53="","",M53/$K$9)</f>
        <v/>
      </c>
      <c r="P53" s="44" t="str">
        <f>IF(M53="","",IF($K$9=M53,$L$9,IF(M53&gt;=$H$9,"призер","участник")))</f>
        <v/>
      </c>
      <c r="Q53" s="39"/>
      <c r="R53" s="47"/>
    </row>
    <row r="54" spans="1:18" x14ac:dyDescent="0.25">
      <c r="A54" s="21">
        <v>44</v>
      </c>
      <c r="B54" s="24" t="s">
        <v>6</v>
      </c>
      <c r="C54" s="25"/>
      <c r="D54" s="25"/>
      <c r="E54" s="25"/>
      <c r="F54" s="26"/>
      <c r="G54" s="27"/>
      <c r="H54" s="27"/>
      <c r="I54" s="39"/>
      <c r="J54" s="39"/>
      <c r="K54" s="40"/>
      <c r="L54" s="41"/>
      <c r="M54" s="42"/>
      <c r="N54" s="43" t="str">
        <f>IF(M54="","",M54/$E$9)</f>
        <v/>
      </c>
      <c r="O54" s="43" t="str">
        <f>IF(M54="","",M54/$K$9)</f>
        <v/>
      </c>
      <c r="P54" s="44" t="str">
        <f>IF(M54="","",IF($K$9=M54,$L$9,IF(M54&gt;=$H$9,"призер","участник")))</f>
        <v/>
      </c>
      <c r="Q54" s="39"/>
      <c r="R54" s="47"/>
    </row>
    <row r="55" spans="1:18" x14ac:dyDescent="0.25">
      <c r="A55" s="21">
        <v>45</v>
      </c>
      <c r="B55" s="24" t="s">
        <v>6</v>
      </c>
      <c r="C55" s="25"/>
      <c r="D55" s="25"/>
      <c r="E55" s="25"/>
      <c r="F55" s="26"/>
      <c r="G55" s="31"/>
      <c r="H55" s="31"/>
      <c r="I55" s="39"/>
      <c r="J55" s="39"/>
      <c r="K55" s="40"/>
      <c r="L55" s="41"/>
      <c r="M55" s="42"/>
      <c r="N55" s="43" t="str">
        <f>IF(M55="","",M55/$E$9)</f>
        <v/>
      </c>
      <c r="O55" s="43" t="str">
        <f>IF(M55="","",M55/$K$9)</f>
        <v/>
      </c>
      <c r="P55" s="44" t="str">
        <f>IF(M55="","",IF($K$9=M55,$L$9,IF(M55&gt;=$H$9,"призер","участник")))</f>
        <v/>
      </c>
      <c r="Q55" s="39"/>
      <c r="R55" s="47"/>
    </row>
    <row r="56" spans="1:18" x14ac:dyDescent="0.25">
      <c r="A56" s="21">
        <v>46</v>
      </c>
      <c r="B56" s="24" t="s">
        <v>6</v>
      </c>
      <c r="C56" s="25"/>
      <c r="D56" s="25"/>
      <c r="E56" s="25"/>
      <c r="F56" s="26"/>
      <c r="G56" s="27"/>
      <c r="H56" s="27"/>
      <c r="I56" s="39"/>
      <c r="J56" s="39"/>
      <c r="K56" s="40"/>
      <c r="L56" s="41"/>
      <c r="M56" s="42"/>
      <c r="N56" s="43" t="str">
        <f>IF(M56="","",M56/$E$9)</f>
        <v/>
      </c>
      <c r="O56" s="43" t="str">
        <f>IF(M56="","",M56/$K$9)</f>
        <v/>
      </c>
      <c r="P56" s="44" t="str">
        <f>IF(M56="","",IF($K$9=M56,$L$9,IF(M56&gt;=$H$9,"призер","участник")))</f>
        <v/>
      </c>
      <c r="Q56" s="39"/>
      <c r="R56" s="47"/>
    </row>
    <row r="57" spans="1:18" x14ac:dyDescent="0.25">
      <c r="A57" s="21">
        <v>47</v>
      </c>
      <c r="B57" s="24" t="s">
        <v>6</v>
      </c>
      <c r="C57" s="25"/>
      <c r="D57" s="25"/>
      <c r="E57" s="25"/>
      <c r="F57" s="26"/>
      <c r="G57" s="31"/>
      <c r="H57" s="31"/>
      <c r="I57" s="39"/>
      <c r="J57" s="39"/>
      <c r="K57" s="40"/>
      <c r="L57" s="41"/>
      <c r="M57" s="42"/>
      <c r="N57" s="43" t="str">
        <f>IF(M57="","",M57/$E$9)</f>
        <v/>
      </c>
      <c r="O57" s="43" t="str">
        <f>IF(M57="","",M57/$K$9)</f>
        <v/>
      </c>
      <c r="P57" s="44" t="str">
        <f>IF(M57="","",IF($K$9=M57,$L$9,IF(M57&gt;=$H$9,"призер","участник")))</f>
        <v/>
      </c>
      <c r="Q57" s="39"/>
      <c r="R57" s="47"/>
    </row>
    <row r="58" spans="1:18" x14ac:dyDescent="0.25">
      <c r="A58" s="21">
        <v>48</v>
      </c>
      <c r="B58" s="24" t="s">
        <v>6</v>
      </c>
      <c r="C58" s="25"/>
      <c r="D58" s="25"/>
      <c r="E58" s="25"/>
      <c r="F58" s="26"/>
      <c r="G58" s="27"/>
      <c r="H58" s="27"/>
      <c r="I58" s="39"/>
      <c r="J58" s="39"/>
      <c r="K58" s="40"/>
      <c r="L58" s="41"/>
      <c r="M58" s="42"/>
      <c r="N58" s="43" t="str">
        <f>IF(M58="","",M58/$E$9)</f>
        <v/>
      </c>
      <c r="O58" s="43" t="str">
        <f>IF(M58="","",M58/$K$9)</f>
        <v/>
      </c>
      <c r="P58" s="44" t="str">
        <f>IF(M58="","",IF($K$9=M58,$L$9,IF(M58&gt;=$H$9,"призер","участник")))</f>
        <v/>
      </c>
      <c r="Q58" s="39"/>
      <c r="R58" s="47"/>
    </row>
    <row r="59" spans="1:18" x14ac:dyDescent="0.25">
      <c r="A59" s="21">
        <v>49</v>
      </c>
      <c r="B59" s="24" t="s">
        <v>6</v>
      </c>
      <c r="C59" s="25"/>
      <c r="D59" s="25"/>
      <c r="E59" s="25"/>
      <c r="F59" s="26"/>
      <c r="G59" s="31"/>
      <c r="H59" s="31"/>
      <c r="I59" s="39"/>
      <c r="J59" s="39"/>
      <c r="K59" s="40"/>
      <c r="L59" s="41"/>
      <c r="M59" s="42"/>
      <c r="N59" s="43" t="str">
        <f>IF(M59="","",M59/$E$9)</f>
        <v/>
      </c>
      <c r="O59" s="43" t="str">
        <f>IF(M59="","",M59/$K$9)</f>
        <v/>
      </c>
      <c r="P59" s="44" t="str">
        <f>IF(M59="","",IF($K$9=M59,$L$9,IF(M59&gt;=$H$9,"призер","участник")))</f>
        <v/>
      </c>
      <c r="Q59" s="39"/>
      <c r="R59" s="47"/>
    </row>
    <row r="60" spans="1:18" x14ac:dyDescent="0.25">
      <c r="A60" s="21">
        <v>50</v>
      </c>
      <c r="B60" s="24" t="s">
        <v>6</v>
      </c>
      <c r="C60" s="25"/>
      <c r="D60" s="25"/>
      <c r="E60" s="25"/>
      <c r="F60" s="26"/>
      <c r="G60" s="27"/>
      <c r="H60" s="27"/>
      <c r="I60" s="39"/>
      <c r="J60" s="39"/>
      <c r="K60" s="40"/>
      <c r="L60" s="41"/>
      <c r="M60" s="42"/>
      <c r="N60" s="43" t="str">
        <f>IF(M60="","",M60/$E$9)</f>
        <v/>
      </c>
      <c r="O60" s="43" t="str">
        <f>IF(M60="","",M60/$K$9)</f>
        <v/>
      </c>
      <c r="P60" s="44" t="str">
        <f>IF(M60="","",IF($K$9=M60,$L$9,IF(M60&gt;=$H$9,"призер","участник")))</f>
        <v/>
      </c>
      <c r="Q60" s="39"/>
      <c r="R60" s="47"/>
    </row>
    <row r="62" spans="1:18" x14ac:dyDescent="0.25">
      <c r="B62" s="32" t="s">
        <v>38</v>
      </c>
      <c r="C62" s="10" t="s">
        <v>107</v>
      </c>
      <c r="D62" s="10" t="s">
        <v>134</v>
      </c>
    </row>
    <row r="63" spans="1:18" x14ac:dyDescent="0.25">
      <c r="C63" s="10" t="s">
        <v>109</v>
      </c>
      <c r="D63" s="10" t="s">
        <v>110</v>
      </c>
    </row>
    <row r="64" spans="1:18" x14ac:dyDescent="0.25">
      <c r="D64" s="10" t="s">
        <v>111</v>
      </c>
    </row>
    <row r="65" spans="4:4" x14ac:dyDescent="0.25">
      <c r="D65" s="10" t="s">
        <v>112</v>
      </c>
    </row>
    <row r="66" spans="4:4" x14ac:dyDescent="0.25">
      <c r="D66" s="10" t="s">
        <v>113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>
    <sortState ref="A11:R60">
      <sortCondition descending="1" ref="M10:M60"/>
    </sortState>
  </autoFilter>
  <mergeCells count="3">
    <mergeCell ref="A1:R1"/>
    <mergeCell ref="C2:P2"/>
    <mergeCell ref="C9:D9"/>
  </mergeCells>
  <conditionalFormatting sqref="C4">
    <cfRule type="expression" dxfId="19" priority="4" stopIfTrue="1">
      <formula>ISBLANK(C4)</formula>
    </cfRule>
  </conditionalFormatting>
  <conditionalFormatting sqref="C5">
    <cfRule type="expression" dxfId="18" priority="3" stopIfTrue="1">
      <formula>ISBLANK(C5)</formula>
    </cfRule>
  </conditionalFormatting>
  <conditionalFormatting sqref="C8">
    <cfRule type="expression" dxfId="17" priority="2" stopIfTrue="1">
      <formula>ISBLANK(C8)</formula>
    </cfRule>
  </conditionalFormatting>
  <conditionalFormatting sqref="E9">
    <cfRule type="expression" dxfId="16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6"/>
  <sheetViews>
    <sheetView topLeftCell="A4" workbookViewId="0">
      <selection activeCell="F11" sqref="F11:I30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21" ht="32.25" customHeight="1" x14ac:dyDescent="0.25">
      <c r="B2" s="11"/>
      <c r="C2" s="58" t="s">
        <v>150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48" t="s">
        <v>1</v>
      </c>
      <c r="R2" s="49">
        <f>COUNTA(M11:M60)</f>
        <v>18</v>
      </c>
    </row>
    <row r="3" spans="1:2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8"/>
      <c r="R3" s="49"/>
    </row>
    <row r="4" spans="1:21" x14ac:dyDescent="0.25">
      <c r="A4" s="13" t="s">
        <v>2</v>
      </c>
      <c r="B4" s="14"/>
      <c r="C4" s="13" t="s">
        <v>40</v>
      </c>
      <c r="E4" s="15" t="s">
        <v>3</v>
      </c>
      <c r="F4" s="16"/>
      <c r="Q4" s="19" t="s">
        <v>4</v>
      </c>
      <c r="R4" s="50">
        <f>COUNTIF(P11:P60,"победитель")</f>
        <v>1</v>
      </c>
    </row>
    <row r="5" spans="1:21" x14ac:dyDescent="0.25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49">
        <f>COUNTIF(P11:P60,"призер")</f>
        <v>6</v>
      </c>
    </row>
    <row r="6" spans="1:21" x14ac:dyDescent="0.25">
      <c r="A6" s="13" t="s">
        <v>9</v>
      </c>
      <c r="B6" s="14"/>
      <c r="C6" s="13" t="s">
        <v>10</v>
      </c>
      <c r="E6" s="16"/>
      <c r="F6" s="16"/>
      <c r="Q6" s="19" t="s">
        <v>11</v>
      </c>
      <c r="R6" s="49">
        <f>COUNTIF(P11:P60,"участник")</f>
        <v>11</v>
      </c>
    </row>
    <row r="7" spans="1:21" x14ac:dyDescent="0.25">
      <c r="A7" s="13" t="s">
        <v>12</v>
      </c>
      <c r="B7" s="14"/>
      <c r="C7" s="13">
        <v>8</v>
      </c>
      <c r="E7" s="16"/>
      <c r="F7" s="16"/>
      <c r="P7" s="33"/>
      <c r="Q7" s="19" t="s">
        <v>13</v>
      </c>
      <c r="R7" s="51">
        <v>0.45</v>
      </c>
    </row>
    <row r="8" spans="1:21" x14ac:dyDescent="0.25">
      <c r="A8" s="13" t="s">
        <v>14</v>
      </c>
      <c r="B8" s="14"/>
      <c r="C8" s="17">
        <v>45931</v>
      </c>
      <c r="F8" s="16"/>
      <c r="Q8" s="52" t="s">
        <v>15</v>
      </c>
      <c r="R8" s="51">
        <f>(R4+R5)/R2</f>
        <v>0.3888888888888889</v>
      </c>
    </row>
    <row r="9" spans="1:21" x14ac:dyDescent="0.25">
      <c r="C9" s="59" t="s">
        <v>16</v>
      </c>
      <c r="D9" s="59"/>
      <c r="E9" s="18">
        <v>100</v>
      </c>
      <c r="G9" s="19" t="s">
        <v>17</v>
      </c>
      <c r="H9" s="55">
        <f>E9/2</f>
        <v>50</v>
      </c>
      <c r="J9" s="34" t="s">
        <v>18</v>
      </c>
      <c r="K9" s="35">
        <f>MAX(M11:M60)</f>
        <v>65</v>
      </c>
      <c r="L9" s="36" t="str">
        <f>IF(K9*100/E9&gt;=50,"победитель","участник")</f>
        <v>победитель</v>
      </c>
      <c r="P9" s="37">
        <f>R8-45%</f>
        <v>-6.1111111111111116E-2</v>
      </c>
      <c r="Q9" s="19" t="s">
        <v>19</v>
      </c>
      <c r="R9" s="53">
        <f>IF((R2*P9)&gt;0,(R2*P9),0)</f>
        <v>0</v>
      </c>
    </row>
    <row r="10" spans="1:21" ht="90" x14ac:dyDescent="0.25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38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4"/>
      <c r="T10" s="54"/>
      <c r="U10" s="54"/>
    </row>
    <row r="11" spans="1:21" s="9" customFormat="1" ht="12.95" customHeight="1" x14ac:dyDescent="0.2">
      <c r="A11" s="21">
        <v>17</v>
      </c>
      <c r="B11" s="24" t="s">
        <v>6</v>
      </c>
      <c r="C11" s="25" t="s">
        <v>59</v>
      </c>
      <c r="D11" s="25" t="s">
        <v>59</v>
      </c>
      <c r="E11" s="25" t="s">
        <v>53</v>
      </c>
      <c r="F11" s="26"/>
      <c r="G11" s="27"/>
      <c r="H11" s="27"/>
      <c r="I11" s="39"/>
      <c r="J11" s="39" t="s">
        <v>44</v>
      </c>
      <c r="K11" s="40" t="s">
        <v>158</v>
      </c>
      <c r="L11" s="41" t="s">
        <v>171</v>
      </c>
      <c r="M11" s="42">
        <v>65</v>
      </c>
      <c r="N11" s="43">
        <f>IF(M11="","",M11/$E$9)</f>
        <v>0.65</v>
      </c>
      <c r="O11" s="43">
        <f>IF(M11="","",M11/$K$9)</f>
        <v>1</v>
      </c>
      <c r="P11" s="44" t="str">
        <f>IF(M11="","",IF($K$9=M11,$L$9,IF(M11&gt;=$H$9,"призер","участник")))</f>
        <v>победитель</v>
      </c>
      <c r="Q11" s="39" t="s">
        <v>103</v>
      </c>
      <c r="R11" s="47" t="s">
        <v>118</v>
      </c>
    </row>
    <row r="12" spans="1:21" s="9" customFormat="1" ht="12.95" customHeight="1" x14ac:dyDescent="0.2">
      <c r="A12" s="21">
        <v>16</v>
      </c>
      <c r="B12" s="24" t="s">
        <v>6</v>
      </c>
      <c r="C12" s="25" t="s">
        <v>43</v>
      </c>
      <c r="D12" s="25" t="s">
        <v>104</v>
      </c>
      <c r="E12" s="25" t="s">
        <v>43</v>
      </c>
      <c r="F12" s="26"/>
      <c r="G12" s="27"/>
      <c r="H12" s="27"/>
      <c r="I12" s="39"/>
      <c r="J12" s="39" t="s">
        <v>44</v>
      </c>
      <c r="K12" s="40" t="s">
        <v>160</v>
      </c>
      <c r="L12" s="41" t="s">
        <v>170</v>
      </c>
      <c r="M12" s="42">
        <v>64</v>
      </c>
      <c r="N12" s="43">
        <f>IF(M12="","",M12/$E$9)</f>
        <v>0.64</v>
      </c>
      <c r="O12" s="43">
        <f>IF(M12="","",M12/$K$9)</f>
        <v>0.98461538461538467</v>
      </c>
      <c r="P12" s="44" t="str">
        <f>IF(M12="","",IF($K$9=M12,$L$9,IF(M12&gt;=$H$9,"призер","участник")))</f>
        <v>призер</v>
      </c>
      <c r="Q12" s="39" t="s">
        <v>103</v>
      </c>
      <c r="R12" s="47" t="s">
        <v>118</v>
      </c>
    </row>
    <row r="13" spans="1:21" x14ac:dyDescent="0.25">
      <c r="A13" s="21">
        <v>18</v>
      </c>
      <c r="B13" s="24" t="s">
        <v>6</v>
      </c>
      <c r="C13" s="25" t="s">
        <v>59</v>
      </c>
      <c r="D13" s="25" t="s">
        <v>42</v>
      </c>
      <c r="E13" s="25" t="s">
        <v>69</v>
      </c>
      <c r="F13" s="26"/>
      <c r="G13" s="27"/>
      <c r="H13" s="27"/>
      <c r="I13" s="39"/>
      <c r="J13" s="39" t="s">
        <v>44</v>
      </c>
      <c r="K13" s="40" t="s">
        <v>160</v>
      </c>
      <c r="L13" s="41" t="s">
        <v>172</v>
      </c>
      <c r="M13" s="42">
        <v>62</v>
      </c>
      <c r="N13" s="43">
        <f>IF(M13="","",M13/$E$9)</f>
        <v>0.62</v>
      </c>
      <c r="O13" s="43">
        <f>IF(M13="","",M13/$K$9)</f>
        <v>0.9538461538461539</v>
      </c>
      <c r="P13" s="44" t="str">
        <f>IF(M13="","",IF($K$9=M13,$L$9,IF(M13&gt;=$H$9,"призер","участник")))</f>
        <v>призер</v>
      </c>
      <c r="Q13" s="39" t="s">
        <v>103</v>
      </c>
      <c r="R13" s="47" t="s">
        <v>118</v>
      </c>
    </row>
    <row r="14" spans="1:21" x14ac:dyDescent="0.25">
      <c r="A14" s="21">
        <v>11</v>
      </c>
      <c r="B14" s="24" t="s">
        <v>6</v>
      </c>
      <c r="C14" s="25" t="s">
        <v>43</v>
      </c>
      <c r="D14" s="25" t="s">
        <v>53</v>
      </c>
      <c r="E14" s="25" t="s">
        <v>43</v>
      </c>
      <c r="F14" s="26"/>
      <c r="G14" s="27"/>
      <c r="H14" s="27"/>
      <c r="I14" s="39"/>
      <c r="J14" s="39" t="s">
        <v>44</v>
      </c>
      <c r="K14" s="40" t="s">
        <v>160</v>
      </c>
      <c r="L14" s="41" t="s">
        <v>164</v>
      </c>
      <c r="M14" s="42">
        <v>58</v>
      </c>
      <c r="N14" s="43">
        <f>IF(M14="","",M14/$E$9)</f>
        <v>0.57999999999999996</v>
      </c>
      <c r="O14" s="43">
        <f>IF(M14="","",M14/$K$9)</f>
        <v>0.89230769230769236</v>
      </c>
      <c r="P14" s="44" t="str">
        <f>IF(M14="","",IF($K$9=M14,$L$9,IF(M14&gt;=$H$9,"призер","участник")))</f>
        <v>призер</v>
      </c>
      <c r="Q14" s="39" t="s">
        <v>103</v>
      </c>
      <c r="R14" s="47" t="s">
        <v>118</v>
      </c>
    </row>
    <row r="15" spans="1:21" x14ac:dyDescent="0.25">
      <c r="A15" s="21">
        <v>10</v>
      </c>
      <c r="B15" s="24" t="s">
        <v>6</v>
      </c>
      <c r="C15" s="25" t="s">
        <v>55</v>
      </c>
      <c r="D15" s="25" t="s">
        <v>48</v>
      </c>
      <c r="E15" s="25" t="s">
        <v>42</v>
      </c>
      <c r="F15" s="26"/>
      <c r="G15" s="27"/>
      <c r="H15" s="27"/>
      <c r="I15" s="39"/>
      <c r="J15" s="39" t="s">
        <v>44</v>
      </c>
      <c r="K15" s="40" t="s">
        <v>160</v>
      </c>
      <c r="L15" s="41" t="s">
        <v>163</v>
      </c>
      <c r="M15" s="42">
        <v>56</v>
      </c>
      <c r="N15" s="43">
        <f>IF(M15="","",M15/$E$9)</f>
        <v>0.56000000000000005</v>
      </c>
      <c r="O15" s="43">
        <f>IF(M15="","",M15/$K$9)</f>
        <v>0.86153846153846159</v>
      </c>
      <c r="P15" s="44" t="str">
        <f>IF(M15="","",IF($K$9=M15,$L$9,IF(M15&gt;=$H$9,"призер","участник")))</f>
        <v>призер</v>
      </c>
      <c r="Q15" s="39" t="s">
        <v>103</v>
      </c>
      <c r="R15" s="47" t="s">
        <v>118</v>
      </c>
    </row>
    <row r="16" spans="1:21" x14ac:dyDescent="0.25">
      <c r="A16" s="21">
        <v>8</v>
      </c>
      <c r="B16" s="24" t="s">
        <v>6</v>
      </c>
      <c r="C16" s="25" t="s">
        <v>73</v>
      </c>
      <c r="D16" s="25" t="s">
        <v>55</v>
      </c>
      <c r="E16" s="25" t="s">
        <v>43</v>
      </c>
      <c r="F16" s="26"/>
      <c r="G16" s="27"/>
      <c r="H16" s="27"/>
      <c r="I16" s="39"/>
      <c r="J16" s="39" t="s">
        <v>44</v>
      </c>
      <c r="K16" s="40" t="s">
        <v>160</v>
      </c>
      <c r="L16" s="41" t="s">
        <v>161</v>
      </c>
      <c r="M16" s="42">
        <v>50</v>
      </c>
      <c r="N16" s="43">
        <f>IF(M16="","",M16/$E$9)</f>
        <v>0.5</v>
      </c>
      <c r="O16" s="43">
        <f>IF(M16="","",M16/$K$9)</f>
        <v>0.76923076923076927</v>
      </c>
      <c r="P16" s="44" t="str">
        <f>IF(M16="","",IF($K$9=M16,$L$9,IF(M16&gt;=$H$9,"призер","участник")))</f>
        <v>призер</v>
      </c>
      <c r="Q16" s="39" t="s">
        <v>103</v>
      </c>
      <c r="R16" s="47" t="s">
        <v>118</v>
      </c>
    </row>
    <row r="17" spans="1:18" x14ac:dyDescent="0.25">
      <c r="A17" s="21">
        <v>9</v>
      </c>
      <c r="B17" s="24" t="s">
        <v>6</v>
      </c>
      <c r="C17" s="25" t="s">
        <v>80</v>
      </c>
      <c r="D17" s="25" t="s">
        <v>53</v>
      </c>
      <c r="E17" s="25" t="s">
        <v>48</v>
      </c>
      <c r="F17" s="26"/>
      <c r="G17" s="27"/>
      <c r="H17" s="27"/>
      <c r="I17" s="39"/>
      <c r="J17" s="39" t="s">
        <v>44</v>
      </c>
      <c r="K17" s="40" t="s">
        <v>160</v>
      </c>
      <c r="L17" s="41" t="s">
        <v>162</v>
      </c>
      <c r="M17" s="42">
        <v>50</v>
      </c>
      <c r="N17" s="43">
        <f>IF(M17="","",M17/$E$9)</f>
        <v>0.5</v>
      </c>
      <c r="O17" s="43">
        <f>IF(M17="","",M17/$K$9)</f>
        <v>0.76923076923076927</v>
      </c>
      <c r="P17" s="44" t="str">
        <f>IF(M17="","",IF($K$9=M17,$L$9,IF(M17&gt;=$H$9,"призер","участник")))</f>
        <v>призер</v>
      </c>
      <c r="Q17" s="39" t="s">
        <v>103</v>
      </c>
      <c r="R17" s="47" t="s">
        <v>118</v>
      </c>
    </row>
    <row r="18" spans="1:18" x14ac:dyDescent="0.25">
      <c r="A18" s="21">
        <v>15</v>
      </c>
      <c r="B18" s="24" t="s">
        <v>6</v>
      </c>
      <c r="C18" s="25" t="s">
        <v>59</v>
      </c>
      <c r="D18" s="25" t="s">
        <v>43</v>
      </c>
      <c r="E18" s="25" t="s">
        <v>168</v>
      </c>
      <c r="F18" s="26"/>
      <c r="G18" s="27"/>
      <c r="H18" s="27"/>
      <c r="I18" s="39"/>
      <c r="J18" s="39" t="s">
        <v>44</v>
      </c>
      <c r="K18" s="40" t="s">
        <v>158</v>
      </c>
      <c r="L18" s="41" t="s">
        <v>169</v>
      </c>
      <c r="M18" s="42">
        <v>47</v>
      </c>
      <c r="N18" s="43">
        <f>IF(M18="","",M18/$E$9)</f>
        <v>0.47</v>
      </c>
      <c r="O18" s="43">
        <f>IF(M18="","",M18/$K$9)</f>
        <v>0.72307692307692306</v>
      </c>
      <c r="P18" s="44" t="str">
        <f>IF(M18="","",IF($K$9=M18,$L$9,IF(M18&gt;=$H$9,"призер","участник")))</f>
        <v>участник</v>
      </c>
      <c r="Q18" s="39" t="s">
        <v>103</v>
      </c>
      <c r="R18" s="47" t="s">
        <v>118</v>
      </c>
    </row>
    <row r="19" spans="1:18" x14ac:dyDescent="0.25">
      <c r="A19" s="21">
        <v>1</v>
      </c>
      <c r="B19" s="24" t="s">
        <v>6</v>
      </c>
      <c r="C19" s="25" t="s">
        <v>55</v>
      </c>
      <c r="D19" s="25" t="s">
        <v>43</v>
      </c>
      <c r="E19" s="25" t="s">
        <v>80</v>
      </c>
      <c r="F19" s="26"/>
      <c r="G19" s="27"/>
      <c r="H19" s="27"/>
      <c r="I19" s="39"/>
      <c r="J19" s="39" t="s">
        <v>44</v>
      </c>
      <c r="K19" s="40" t="s">
        <v>151</v>
      </c>
      <c r="L19" s="41" t="s">
        <v>152</v>
      </c>
      <c r="M19" s="42">
        <v>46</v>
      </c>
      <c r="N19" s="43">
        <f>IF(M19="","",M19/$E$9)</f>
        <v>0.46</v>
      </c>
      <c r="O19" s="43">
        <f>IF(M19="","",M19/$K$9)</f>
        <v>0.70769230769230773</v>
      </c>
      <c r="P19" s="44" t="str">
        <f>IF(M19="","",IF($K$9=M19,$L$9,IF(M19&gt;=$H$9,"призер","участник")))</f>
        <v>участник</v>
      </c>
      <c r="Q19" s="39" t="s">
        <v>46</v>
      </c>
      <c r="R19" s="47" t="s">
        <v>118</v>
      </c>
    </row>
    <row r="20" spans="1:18" x14ac:dyDescent="0.25">
      <c r="A20" s="21">
        <v>3</v>
      </c>
      <c r="B20" s="24" t="s">
        <v>6</v>
      </c>
      <c r="C20" s="25" t="s">
        <v>55</v>
      </c>
      <c r="D20" s="25" t="s">
        <v>55</v>
      </c>
      <c r="E20" s="25" t="s">
        <v>43</v>
      </c>
      <c r="F20" s="28"/>
      <c r="G20" s="27"/>
      <c r="H20" s="27"/>
      <c r="I20" s="45"/>
      <c r="J20" s="45" t="s">
        <v>44</v>
      </c>
      <c r="K20" s="46" t="s">
        <v>151</v>
      </c>
      <c r="L20" s="41" t="s">
        <v>154</v>
      </c>
      <c r="M20" s="42">
        <v>45</v>
      </c>
      <c r="N20" s="43">
        <f>IF(M20="","",M20/$E$9)</f>
        <v>0.45</v>
      </c>
      <c r="O20" s="43">
        <f>IF(M20="","",M20/$K$9)</f>
        <v>0.69230769230769229</v>
      </c>
      <c r="P20" s="44" t="str">
        <f>IF(M20="","",IF($K$9=M20,$L$9,IF(M20&gt;=$H$9,"призер","участник")))</f>
        <v>участник</v>
      </c>
      <c r="Q20" s="39" t="s">
        <v>46</v>
      </c>
      <c r="R20" s="47" t="s">
        <v>118</v>
      </c>
    </row>
    <row r="21" spans="1:18" x14ac:dyDescent="0.25">
      <c r="A21" s="21">
        <v>6</v>
      </c>
      <c r="B21" s="24" t="s">
        <v>6</v>
      </c>
      <c r="C21" s="25" t="s">
        <v>88</v>
      </c>
      <c r="D21" s="25" t="s">
        <v>47</v>
      </c>
      <c r="E21" s="25" t="s">
        <v>48</v>
      </c>
      <c r="F21" s="26"/>
      <c r="G21" s="27"/>
      <c r="H21" s="27"/>
      <c r="I21" s="39"/>
      <c r="J21" s="39" t="s">
        <v>44</v>
      </c>
      <c r="K21" s="40" t="s">
        <v>151</v>
      </c>
      <c r="L21" s="41" t="s">
        <v>157</v>
      </c>
      <c r="M21" s="42">
        <v>40</v>
      </c>
      <c r="N21" s="43">
        <f>IF(M21="","",M21/$E$9)</f>
        <v>0.4</v>
      </c>
      <c r="O21" s="43">
        <f>IF(M21="","",M21/$K$9)</f>
        <v>0.61538461538461542</v>
      </c>
      <c r="P21" s="44" t="str">
        <f>IF(M21="","",IF($K$9=M21,$L$9,IF(M21&gt;=$H$9,"призер","участник")))</f>
        <v>участник</v>
      </c>
      <c r="Q21" s="39" t="s">
        <v>46</v>
      </c>
      <c r="R21" s="47" t="s">
        <v>118</v>
      </c>
    </row>
    <row r="22" spans="1:18" x14ac:dyDescent="0.25">
      <c r="A22" s="21">
        <v>12</v>
      </c>
      <c r="B22" s="24" t="s">
        <v>6</v>
      </c>
      <c r="C22" s="25" t="s">
        <v>42</v>
      </c>
      <c r="D22" s="25" t="s">
        <v>57</v>
      </c>
      <c r="E22" s="25" t="s">
        <v>53</v>
      </c>
      <c r="F22" s="26"/>
      <c r="G22" s="27"/>
      <c r="H22" s="27"/>
      <c r="I22" s="39"/>
      <c r="J22" s="39" t="s">
        <v>44</v>
      </c>
      <c r="K22" s="40" t="s">
        <v>158</v>
      </c>
      <c r="L22" s="41" t="s">
        <v>165</v>
      </c>
      <c r="M22" s="42">
        <v>37</v>
      </c>
      <c r="N22" s="43">
        <f>IF(M22="","",M22/$E$9)</f>
        <v>0.37</v>
      </c>
      <c r="O22" s="43">
        <f>IF(M22="","",M22/$K$9)</f>
        <v>0.56923076923076921</v>
      </c>
      <c r="P22" s="44" t="str">
        <f>IF(M22="","",IF($K$9=M22,$L$9,IF(M22&gt;=$H$9,"призер","участник")))</f>
        <v>участник</v>
      </c>
      <c r="Q22" s="39" t="s">
        <v>103</v>
      </c>
      <c r="R22" s="47" t="s">
        <v>118</v>
      </c>
    </row>
    <row r="23" spans="1:18" x14ac:dyDescent="0.25">
      <c r="A23" s="21">
        <v>4</v>
      </c>
      <c r="B23" s="24" t="s">
        <v>6</v>
      </c>
      <c r="C23" s="25" t="s">
        <v>104</v>
      </c>
      <c r="D23" s="25" t="s">
        <v>55</v>
      </c>
      <c r="E23" s="25" t="s">
        <v>94</v>
      </c>
      <c r="F23" s="26"/>
      <c r="G23" s="27"/>
      <c r="H23" s="27"/>
      <c r="I23" s="39"/>
      <c r="J23" s="39" t="s">
        <v>44</v>
      </c>
      <c r="K23" s="40" t="s">
        <v>151</v>
      </c>
      <c r="L23" s="41" t="s">
        <v>155</v>
      </c>
      <c r="M23" s="42">
        <v>36</v>
      </c>
      <c r="N23" s="43">
        <f>IF(M23="","",M23/$E$9)</f>
        <v>0.36</v>
      </c>
      <c r="O23" s="43">
        <f>IF(M23="","",M23/$K$9)</f>
        <v>0.55384615384615388</v>
      </c>
      <c r="P23" s="44" t="str">
        <f>IF(M23="","",IF($K$9=M23,$L$9,IF(M23&gt;=$H$9,"призер","участник")))</f>
        <v>участник</v>
      </c>
      <c r="Q23" s="39" t="s">
        <v>46</v>
      </c>
      <c r="R23" s="47" t="s">
        <v>118</v>
      </c>
    </row>
    <row r="24" spans="1:18" x14ac:dyDescent="0.25">
      <c r="A24" s="21">
        <v>5</v>
      </c>
      <c r="B24" s="24" t="s">
        <v>6</v>
      </c>
      <c r="C24" s="25" t="s">
        <v>78</v>
      </c>
      <c r="D24" s="25" t="s">
        <v>42</v>
      </c>
      <c r="E24" s="25" t="s">
        <v>49</v>
      </c>
      <c r="F24" s="26"/>
      <c r="G24" s="27"/>
      <c r="H24" s="27"/>
      <c r="I24" s="39"/>
      <c r="J24" s="39" t="s">
        <v>44</v>
      </c>
      <c r="K24" s="40" t="s">
        <v>151</v>
      </c>
      <c r="L24" s="41" t="s">
        <v>156</v>
      </c>
      <c r="M24" s="42">
        <v>36</v>
      </c>
      <c r="N24" s="43">
        <f>IF(M24="","",M24/$E$9)</f>
        <v>0.36</v>
      </c>
      <c r="O24" s="43">
        <f>IF(M24="","",M24/$K$9)</f>
        <v>0.55384615384615388</v>
      </c>
      <c r="P24" s="44" t="str">
        <f>IF(M24="","",IF($K$9=M24,$L$9,IF(M24&gt;=$H$9,"призер","участник")))</f>
        <v>участник</v>
      </c>
      <c r="Q24" s="39" t="s">
        <v>46</v>
      </c>
      <c r="R24" s="47" t="s">
        <v>118</v>
      </c>
    </row>
    <row r="25" spans="1:18" x14ac:dyDescent="0.25">
      <c r="A25" s="21">
        <v>7</v>
      </c>
      <c r="B25" s="24" t="s">
        <v>6</v>
      </c>
      <c r="C25" s="25" t="s">
        <v>80</v>
      </c>
      <c r="D25" s="25" t="s">
        <v>88</v>
      </c>
      <c r="E25" s="25" t="s">
        <v>48</v>
      </c>
      <c r="F25" s="26"/>
      <c r="G25" s="27"/>
      <c r="H25" s="27"/>
      <c r="I25" s="39"/>
      <c r="J25" s="39" t="s">
        <v>44</v>
      </c>
      <c r="K25" s="40" t="s">
        <v>158</v>
      </c>
      <c r="L25" s="41" t="s">
        <v>159</v>
      </c>
      <c r="M25" s="42">
        <v>29</v>
      </c>
      <c r="N25" s="43">
        <f>IF(M25="","",M25/$E$9)</f>
        <v>0.28999999999999998</v>
      </c>
      <c r="O25" s="43">
        <f>IF(M25="","",M25/$K$9)</f>
        <v>0.44615384615384618</v>
      </c>
      <c r="P25" s="44" t="str">
        <f>IF(M25="","",IF($K$9=M25,$L$9,IF(M25&gt;=$H$9,"призер","участник")))</f>
        <v>участник</v>
      </c>
      <c r="Q25" s="39" t="s">
        <v>103</v>
      </c>
      <c r="R25" s="47" t="s">
        <v>118</v>
      </c>
    </row>
    <row r="26" spans="1:18" x14ac:dyDescent="0.25">
      <c r="A26" s="21">
        <v>13</v>
      </c>
      <c r="B26" s="24" t="s">
        <v>6</v>
      </c>
      <c r="C26" s="25" t="s">
        <v>43</v>
      </c>
      <c r="D26" s="25" t="s">
        <v>104</v>
      </c>
      <c r="E26" s="25" t="s">
        <v>57</v>
      </c>
      <c r="F26" s="26"/>
      <c r="G26" s="27"/>
      <c r="H26" s="27"/>
      <c r="I26" s="39"/>
      <c r="J26" s="39" t="s">
        <v>44</v>
      </c>
      <c r="K26" s="40" t="s">
        <v>158</v>
      </c>
      <c r="L26" s="41" t="s">
        <v>166</v>
      </c>
      <c r="M26" s="42">
        <v>29</v>
      </c>
      <c r="N26" s="43">
        <f>IF(M26="","",M26/$E$9)</f>
        <v>0.28999999999999998</v>
      </c>
      <c r="O26" s="43">
        <f>IF(M26="","",M26/$K$9)</f>
        <v>0.44615384615384618</v>
      </c>
      <c r="P26" s="44" t="str">
        <f>IF(M26="","",IF($K$9=M26,$L$9,IF(M26&gt;=$H$9,"призер","участник")))</f>
        <v>участник</v>
      </c>
      <c r="Q26" s="39" t="s">
        <v>103</v>
      </c>
      <c r="R26" s="47" t="s">
        <v>118</v>
      </c>
    </row>
    <row r="27" spans="1:18" x14ac:dyDescent="0.25">
      <c r="A27" s="21">
        <v>14</v>
      </c>
      <c r="B27" s="24" t="s">
        <v>6</v>
      </c>
      <c r="C27" s="25" t="s">
        <v>59</v>
      </c>
      <c r="D27" s="25" t="s">
        <v>48</v>
      </c>
      <c r="E27" s="25" t="s">
        <v>48</v>
      </c>
      <c r="F27" s="26"/>
      <c r="G27" s="27"/>
      <c r="H27" s="27"/>
      <c r="I27" s="39"/>
      <c r="J27" s="39" t="s">
        <v>44</v>
      </c>
      <c r="K27" s="40" t="s">
        <v>158</v>
      </c>
      <c r="L27" s="41" t="s">
        <v>167</v>
      </c>
      <c r="M27" s="42">
        <v>25</v>
      </c>
      <c r="N27" s="43">
        <f>IF(M27="","",M27/$E$9)</f>
        <v>0.25</v>
      </c>
      <c r="O27" s="43">
        <f>IF(M27="","",M27/$K$9)</f>
        <v>0.38461538461538464</v>
      </c>
      <c r="P27" s="44" t="str">
        <f>IF(M27="","",IF($K$9=M27,$L$9,IF(M27&gt;=$H$9,"призер","участник")))</f>
        <v>участник</v>
      </c>
      <c r="Q27" s="39" t="s">
        <v>103</v>
      </c>
      <c r="R27" s="47" t="s">
        <v>118</v>
      </c>
    </row>
    <row r="28" spans="1:18" x14ac:dyDescent="0.25">
      <c r="A28" s="21">
        <v>2</v>
      </c>
      <c r="B28" s="24" t="s">
        <v>6</v>
      </c>
      <c r="C28" s="25" t="s">
        <v>88</v>
      </c>
      <c r="D28" s="25" t="s">
        <v>88</v>
      </c>
      <c r="E28" s="25" t="s">
        <v>42</v>
      </c>
      <c r="F28" s="26"/>
      <c r="G28" s="27"/>
      <c r="H28" s="27"/>
      <c r="I28" s="39"/>
      <c r="J28" s="39" t="s">
        <v>44</v>
      </c>
      <c r="K28" s="40" t="s">
        <v>151</v>
      </c>
      <c r="L28" s="41" t="s">
        <v>153</v>
      </c>
      <c r="M28" s="42">
        <v>20</v>
      </c>
      <c r="N28" s="43">
        <f>IF(M28="","",M28/$E$9)</f>
        <v>0.2</v>
      </c>
      <c r="O28" s="43">
        <f>IF(M28="","",M28/$K$9)</f>
        <v>0.30769230769230771</v>
      </c>
      <c r="P28" s="44" t="str">
        <f>IF(M28="","",IF($K$9=M28,$L$9,IF(M28&gt;=$H$9,"призер","участник")))</f>
        <v>участник</v>
      </c>
      <c r="Q28" s="39" t="s">
        <v>46</v>
      </c>
      <c r="R28" s="47" t="s">
        <v>118</v>
      </c>
    </row>
    <row r="29" spans="1:18" x14ac:dyDescent="0.25">
      <c r="A29" s="21">
        <v>19</v>
      </c>
      <c r="B29" s="24" t="s">
        <v>6</v>
      </c>
      <c r="C29" s="25"/>
      <c r="D29" s="25"/>
      <c r="E29" s="25"/>
      <c r="F29" s="26"/>
      <c r="G29" s="27"/>
      <c r="H29" s="27"/>
      <c r="I29" s="39"/>
      <c r="J29" s="39"/>
      <c r="K29" s="40"/>
      <c r="L29" s="41"/>
      <c r="M29" s="42"/>
      <c r="N29" s="43" t="str">
        <f>IF(M29="","",M29/$E$9)</f>
        <v/>
      </c>
      <c r="O29" s="43" t="str">
        <f>IF(M29="","",M29/$K$9)</f>
        <v/>
      </c>
      <c r="P29" s="44" t="str">
        <f>IF(M29="","",IF($K$9=M29,$L$9,IF(M29&gt;=$H$9,"призер","участник")))</f>
        <v/>
      </c>
      <c r="Q29" s="39"/>
      <c r="R29" s="47"/>
    </row>
    <row r="30" spans="1:18" x14ac:dyDescent="0.25">
      <c r="A30" s="21">
        <v>20</v>
      </c>
      <c r="B30" s="24" t="s">
        <v>6</v>
      </c>
      <c r="C30" s="25"/>
      <c r="D30" s="25"/>
      <c r="E30" s="25"/>
      <c r="F30" s="26"/>
      <c r="G30" s="27"/>
      <c r="H30" s="27"/>
      <c r="I30" s="39"/>
      <c r="J30" s="39"/>
      <c r="K30" s="40"/>
      <c r="L30" s="41"/>
      <c r="M30" s="42"/>
      <c r="N30" s="43" t="str">
        <f>IF(M30="","",M30/$E$9)</f>
        <v/>
      </c>
      <c r="O30" s="43" t="str">
        <f>IF(M30="","",M30/$K$9)</f>
        <v/>
      </c>
      <c r="P30" s="44" t="str">
        <f>IF(M30="","",IF($K$9=M30,$L$9,IF(M30&gt;=$H$9,"призер","участник")))</f>
        <v/>
      </c>
      <c r="Q30" s="39"/>
      <c r="R30" s="47"/>
    </row>
    <row r="31" spans="1:18" x14ac:dyDescent="0.25">
      <c r="A31" s="21">
        <v>21</v>
      </c>
      <c r="B31" s="24" t="s">
        <v>6</v>
      </c>
      <c r="C31" s="25"/>
      <c r="D31" s="25"/>
      <c r="E31" s="25"/>
      <c r="F31" s="26"/>
      <c r="G31" s="27"/>
      <c r="H31" s="27"/>
      <c r="I31" s="39"/>
      <c r="J31" s="39"/>
      <c r="K31" s="40"/>
      <c r="L31" s="41"/>
      <c r="M31" s="42"/>
      <c r="N31" s="43" t="str">
        <f>IF(M31="","",M31/$E$9)</f>
        <v/>
      </c>
      <c r="O31" s="43" t="str">
        <f>IF(M31="","",M31/$K$9)</f>
        <v/>
      </c>
      <c r="P31" s="44" t="str">
        <f>IF(M31="","",IF($K$9=M31,$L$9,IF(M31&gt;=$H$9,"призер","участник")))</f>
        <v/>
      </c>
      <c r="Q31" s="39"/>
      <c r="R31" s="47"/>
    </row>
    <row r="32" spans="1:18" x14ac:dyDescent="0.25">
      <c r="A32" s="21">
        <v>22</v>
      </c>
      <c r="B32" s="24" t="s">
        <v>6</v>
      </c>
      <c r="C32" s="25"/>
      <c r="D32" s="25"/>
      <c r="E32" s="25"/>
      <c r="F32" s="26"/>
      <c r="G32" s="27"/>
      <c r="H32" s="27"/>
      <c r="I32" s="39"/>
      <c r="J32" s="39"/>
      <c r="K32" s="40"/>
      <c r="L32" s="41"/>
      <c r="M32" s="42"/>
      <c r="N32" s="43" t="str">
        <f>IF(M32="","",M32/$E$9)</f>
        <v/>
      </c>
      <c r="O32" s="43" t="str">
        <f>IF(M32="","",M32/$K$9)</f>
        <v/>
      </c>
      <c r="P32" s="44" t="str">
        <f>IF(M32="","",IF($K$9=M32,$L$9,IF(M32&gt;=$H$9,"призер","участник")))</f>
        <v/>
      </c>
      <c r="Q32" s="39"/>
      <c r="R32" s="47"/>
    </row>
    <row r="33" spans="1:18" x14ac:dyDescent="0.25">
      <c r="A33" s="21">
        <v>23</v>
      </c>
      <c r="B33" s="24" t="s">
        <v>6</v>
      </c>
      <c r="C33" s="25"/>
      <c r="D33" s="25"/>
      <c r="E33" s="25"/>
      <c r="F33" s="26"/>
      <c r="G33" s="27"/>
      <c r="H33" s="27"/>
      <c r="I33" s="39"/>
      <c r="J33" s="39"/>
      <c r="K33" s="40"/>
      <c r="L33" s="41"/>
      <c r="M33" s="42"/>
      <c r="N33" s="43" t="str">
        <f>IF(M33="","",M33/$E$9)</f>
        <v/>
      </c>
      <c r="O33" s="43" t="str">
        <f>IF(M33="","",M33/$K$9)</f>
        <v/>
      </c>
      <c r="P33" s="44" t="str">
        <f>IF(M33="","",IF($K$9=M33,$L$9,IF(M33&gt;=$H$9,"призер","участник")))</f>
        <v/>
      </c>
      <c r="Q33" s="39"/>
      <c r="R33" s="47"/>
    </row>
    <row r="34" spans="1:18" x14ac:dyDescent="0.25">
      <c r="A34" s="21">
        <v>24</v>
      </c>
      <c r="B34" s="24" t="s">
        <v>6</v>
      </c>
      <c r="C34" s="25"/>
      <c r="D34" s="25"/>
      <c r="E34" s="25"/>
      <c r="F34" s="26"/>
      <c r="G34" s="27"/>
      <c r="H34" s="27"/>
      <c r="I34" s="39"/>
      <c r="J34" s="39"/>
      <c r="K34" s="40"/>
      <c r="L34" s="41"/>
      <c r="M34" s="42"/>
      <c r="N34" s="43" t="str">
        <f>IF(M34="","",M34/$E$9)</f>
        <v/>
      </c>
      <c r="O34" s="43" t="str">
        <f>IF(M34="","",M34/$K$9)</f>
        <v/>
      </c>
      <c r="P34" s="44" t="str">
        <f>IF(M34="","",IF($K$9=M34,$L$9,IF(M34&gt;=$H$9,"призер","участник")))</f>
        <v/>
      </c>
      <c r="Q34" s="39"/>
      <c r="R34" s="47"/>
    </row>
    <row r="35" spans="1:18" x14ac:dyDescent="0.25">
      <c r="A35" s="21">
        <v>25</v>
      </c>
      <c r="B35" s="24" t="s">
        <v>6</v>
      </c>
      <c r="C35" s="25"/>
      <c r="D35" s="25"/>
      <c r="E35" s="25"/>
      <c r="F35" s="26"/>
      <c r="G35" s="27"/>
      <c r="H35" s="27"/>
      <c r="I35" s="39"/>
      <c r="J35" s="39"/>
      <c r="K35" s="40"/>
      <c r="L35" s="41"/>
      <c r="M35" s="42"/>
      <c r="N35" s="43" t="str">
        <f>IF(M35="","",M35/$E$9)</f>
        <v/>
      </c>
      <c r="O35" s="43" t="str">
        <f>IF(M35="","",M35/$K$9)</f>
        <v/>
      </c>
      <c r="P35" s="44" t="str">
        <f>IF(M35="","",IF($K$9=M35,$L$9,IF(M35&gt;=$H$9,"призер","участник")))</f>
        <v/>
      </c>
      <c r="Q35" s="39"/>
      <c r="R35" s="47"/>
    </row>
    <row r="36" spans="1:18" x14ac:dyDescent="0.25">
      <c r="A36" s="21">
        <v>26</v>
      </c>
      <c r="B36" s="24" t="s">
        <v>6</v>
      </c>
      <c r="C36" s="25"/>
      <c r="D36" s="25"/>
      <c r="E36" s="25"/>
      <c r="F36" s="26"/>
      <c r="G36" s="27"/>
      <c r="H36" s="27"/>
      <c r="I36" s="39"/>
      <c r="J36" s="39"/>
      <c r="K36" s="40"/>
      <c r="L36" s="41"/>
      <c r="M36" s="42"/>
      <c r="N36" s="43" t="str">
        <f>IF(M36="","",M36/$E$9)</f>
        <v/>
      </c>
      <c r="O36" s="43" t="str">
        <f>IF(M36="","",M36/$K$9)</f>
        <v/>
      </c>
      <c r="P36" s="44" t="str">
        <f>IF(M36="","",IF($K$9=M36,$L$9,IF(M36&gt;=$H$9,"призер","участник")))</f>
        <v/>
      </c>
      <c r="Q36" s="39"/>
      <c r="R36" s="47"/>
    </row>
    <row r="37" spans="1:18" x14ac:dyDescent="0.25">
      <c r="A37" s="21">
        <v>27</v>
      </c>
      <c r="B37" s="24" t="s">
        <v>6</v>
      </c>
      <c r="C37" s="29"/>
      <c r="D37" s="29"/>
      <c r="E37" s="29"/>
      <c r="F37" s="30"/>
      <c r="G37" s="27"/>
      <c r="H37" s="27"/>
      <c r="I37" s="47"/>
      <c r="J37" s="47"/>
      <c r="K37" s="40"/>
      <c r="L37" s="41"/>
      <c r="M37" s="42"/>
      <c r="N37" s="43" t="str">
        <f>IF(M37="","",M37/$E$9)</f>
        <v/>
      </c>
      <c r="O37" s="43" t="str">
        <f>IF(M37="","",M37/$K$9)</f>
        <v/>
      </c>
      <c r="P37" s="44" t="str">
        <f>IF(M37="","",IF($K$9=M37,$L$9,IF(M37&gt;=$H$9,"призер","участник")))</f>
        <v/>
      </c>
      <c r="Q37" s="39"/>
      <c r="R37" s="47"/>
    </row>
    <row r="38" spans="1:18" x14ac:dyDescent="0.25">
      <c r="A38" s="21">
        <v>28</v>
      </c>
      <c r="B38" s="24" t="s">
        <v>6</v>
      </c>
      <c r="C38" s="25"/>
      <c r="D38" s="25"/>
      <c r="E38" s="25"/>
      <c r="F38" s="26"/>
      <c r="G38" s="27"/>
      <c r="H38" s="27"/>
      <c r="I38" s="39"/>
      <c r="J38" s="39"/>
      <c r="K38" s="40"/>
      <c r="L38" s="41"/>
      <c r="M38" s="42"/>
      <c r="N38" s="43" t="str">
        <f>IF(M38="","",M38/$E$9)</f>
        <v/>
      </c>
      <c r="O38" s="43" t="str">
        <f>IF(M38="","",M38/$K$9)</f>
        <v/>
      </c>
      <c r="P38" s="44" t="str">
        <f>IF(M38="","",IF($K$9=M38,$L$9,IF(M38&gt;=$H$9,"призер","участник")))</f>
        <v/>
      </c>
      <c r="Q38" s="39"/>
      <c r="R38" s="47"/>
    </row>
    <row r="39" spans="1:18" x14ac:dyDescent="0.25">
      <c r="A39" s="21">
        <v>29</v>
      </c>
      <c r="B39" s="24" t="s">
        <v>6</v>
      </c>
      <c r="C39" s="25"/>
      <c r="D39" s="25"/>
      <c r="E39" s="25"/>
      <c r="F39" s="26"/>
      <c r="G39" s="27"/>
      <c r="H39" s="27"/>
      <c r="I39" s="39"/>
      <c r="J39" s="39"/>
      <c r="K39" s="40"/>
      <c r="L39" s="41"/>
      <c r="M39" s="42"/>
      <c r="N39" s="43" t="str">
        <f>IF(M39="","",M39/$E$9)</f>
        <v/>
      </c>
      <c r="O39" s="43" t="str">
        <f>IF(M39="","",M39/$K$9)</f>
        <v/>
      </c>
      <c r="P39" s="44" t="str">
        <f>IF(M39="","",IF($K$9=M39,$L$9,IF(M39&gt;=$H$9,"призер","участник")))</f>
        <v/>
      </c>
      <c r="Q39" s="39"/>
      <c r="R39" s="47"/>
    </row>
    <row r="40" spans="1:18" x14ac:dyDescent="0.25">
      <c r="A40" s="21">
        <v>30</v>
      </c>
      <c r="B40" s="24" t="s">
        <v>6</v>
      </c>
      <c r="C40" s="25"/>
      <c r="D40" s="25"/>
      <c r="E40" s="25"/>
      <c r="F40" s="26"/>
      <c r="G40" s="27"/>
      <c r="H40" s="27"/>
      <c r="I40" s="39"/>
      <c r="J40" s="39"/>
      <c r="K40" s="40"/>
      <c r="L40" s="41"/>
      <c r="M40" s="42"/>
      <c r="N40" s="43" t="str">
        <f>IF(M40="","",M40/$E$9)</f>
        <v/>
      </c>
      <c r="O40" s="43" t="str">
        <f>IF(M40="","",M40/$K$9)</f>
        <v/>
      </c>
      <c r="P40" s="44" t="str">
        <f>IF(M40="","",IF($K$9=M40,$L$9,IF(M40&gt;=$H$9,"призер","участник")))</f>
        <v/>
      </c>
      <c r="Q40" s="39"/>
      <c r="R40" s="47"/>
    </row>
    <row r="41" spans="1:18" x14ac:dyDescent="0.25">
      <c r="A41" s="21">
        <v>31</v>
      </c>
      <c r="B41" s="24" t="s">
        <v>6</v>
      </c>
      <c r="C41" s="25"/>
      <c r="D41" s="25"/>
      <c r="E41" s="25"/>
      <c r="F41" s="26"/>
      <c r="G41" s="27"/>
      <c r="H41" s="27"/>
      <c r="I41" s="39"/>
      <c r="J41" s="39"/>
      <c r="K41" s="40"/>
      <c r="L41" s="41"/>
      <c r="M41" s="42"/>
      <c r="N41" s="43" t="str">
        <f>IF(M41="","",M41/$E$9)</f>
        <v/>
      </c>
      <c r="O41" s="43" t="str">
        <f>IF(M41="","",M41/$K$9)</f>
        <v/>
      </c>
      <c r="P41" s="44" t="str">
        <f>IF(M41="","",IF($K$9=M41,$L$9,IF(M41&gt;=$H$9,"призер","участник")))</f>
        <v/>
      </c>
      <c r="Q41" s="39"/>
      <c r="R41" s="47"/>
    </row>
    <row r="42" spans="1:18" x14ac:dyDescent="0.25">
      <c r="A42" s="21">
        <v>32</v>
      </c>
      <c r="B42" s="24" t="s">
        <v>6</v>
      </c>
      <c r="C42" s="25"/>
      <c r="D42" s="25"/>
      <c r="E42" s="25"/>
      <c r="F42" s="26"/>
      <c r="G42" s="27"/>
      <c r="H42" s="27"/>
      <c r="I42" s="39"/>
      <c r="J42" s="39"/>
      <c r="K42" s="40"/>
      <c r="L42" s="41"/>
      <c r="M42" s="42"/>
      <c r="N42" s="43" t="str">
        <f>IF(M42="","",M42/$E$9)</f>
        <v/>
      </c>
      <c r="O42" s="43" t="str">
        <f>IF(M42="","",M42/$K$9)</f>
        <v/>
      </c>
      <c r="P42" s="44" t="str">
        <f>IF(M42="","",IF($K$9=M42,$L$9,IF(M42&gt;=$H$9,"призер","участник")))</f>
        <v/>
      </c>
      <c r="Q42" s="39"/>
      <c r="R42" s="47"/>
    </row>
    <row r="43" spans="1:18" x14ac:dyDescent="0.25">
      <c r="A43" s="21">
        <v>33</v>
      </c>
      <c r="B43" s="24" t="s">
        <v>6</v>
      </c>
      <c r="C43" s="25"/>
      <c r="D43" s="25"/>
      <c r="E43" s="25"/>
      <c r="F43" s="26"/>
      <c r="G43" s="31"/>
      <c r="H43" s="31"/>
      <c r="I43" s="39"/>
      <c r="J43" s="39"/>
      <c r="K43" s="40"/>
      <c r="L43" s="41"/>
      <c r="M43" s="42"/>
      <c r="N43" s="43" t="str">
        <f>IF(M43="","",M43/$E$9)</f>
        <v/>
      </c>
      <c r="O43" s="43" t="str">
        <f>IF(M43="","",M43/$K$9)</f>
        <v/>
      </c>
      <c r="P43" s="44" t="str">
        <f>IF(M43="","",IF($K$9=M43,$L$9,IF(M43&gt;=$H$9,"призер","участник")))</f>
        <v/>
      </c>
      <c r="Q43" s="39"/>
      <c r="R43" s="47"/>
    </row>
    <row r="44" spans="1:18" x14ac:dyDescent="0.25">
      <c r="A44" s="21">
        <v>34</v>
      </c>
      <c r="B44" s="24" t="s">
        <v>6</v>
      </c>
      <c r="C44" s="25"/>
      <c r="D44" s="25"/>
      <c r="E44" s="25"/>
      <c r="F44" s="26"/>
      <c r="G44" s="27"/>
      <c r="H44" s="27"/>
      <c r="I44" s="39"/>
      <c r="J44" s="39"/>
      <c r="K44" s="40"/>
      <c r="L44" s="41"/>
      <c r="M44" s="42"/>
      <c r="N44" s="43" t="str">
        <f>IF(M44="","",M44/$E$9)</f>
        <v/>
      </c>
      <c r="O44" s="43" t="str">
        <f>IF(M44="","",M44/$K$9)</f>
        <v/>
      </c>
      <c r="P44" s="44" t="str">
        <f>IF(M44="","",IF($K$9=M44,$L$9,IF(M44&gt;=$H$9,"призер","участник")))</f>
        <v/>
      </c>
      <c r="Q44" s="39"/>
      <c r="R44" s="47"/>
    </row>
    <row r="45" spans="1:18" x14ac:dyDescent="0.25">
      <c r="A45" s="21">
        <v>35</v>
      </c>
      <c r="B45" s="24" t="s">
        <v>6</v>
      </c>
      <c r="C45" s="25"/>
      <c r="D45" s="25"/>
      <c r="E45" s="25"/>
      <c r="F45" s="26"/>
      <c r="G45" s="31"/>
      <c r="H45" s="31"/>
      <c r="I45" s="39"/>
      <c r="J45" s="39"/>
      <c r="K45" s="40"/>
      <c r="L45" s="41"/>
      <c r="M45" s="42"/>
      <c r="N45" s="43" t="str">
        <f>IF(M45="","",M45/$E$9)</f>
        <v/>
      </c>
      <c r="O45" s="43" t="str">
        <f>IF(M45="","",M45/$K$9)</f>
        <v/>
      </c>
      <c r="P45" s="44" t="str">
        <f>IF(M45="","",IF($K$9=M45,$L$9,IF(M45&gt;=$H$9,"призер","участник")))</f>
        <v/>
      </c>
      <c r="Q45" s="39"/>
      <c r="R45" s="47"/>
    </row>
    <row r="46" spans="1:18" x14ac:dyDescent="0.25">
      <c r="A46" s="21">
        <v>36</v>
      </c>
      <c r="B46" s="24" t="s">
        <v>6</v>
      </c>
      <c r="C46" s="25"/>
      <c r="D46" s="25"/>
      <c r="E46" s="25"/>
      <c r="F46" s="26"/>
      <c r="G46" s="27"/>
      <c r="H46" s="27"/>
      <c r="I46" s="39"/>
      <c r="J46" s="39"/>
      <c r="K46" s="40"/>
      <c r="L46" s="41"/>
      <c r="M46" s="42"/>
      <c r="N46" s="43" t="str">
        <f>IF(M46="","",M46/$E$9)</f>
        <v/>
      </c>
      <c r="O46" s="43" t="str">
        <f>IF(M46="","",M46/$K$9)</f>
        <v/>
      </c>
      <c r="P46" s="44" t="str">
        <f>IF(M46="","",IF($K$9=M46,$L$9,IF(M46&gt;=$H$9,"призер","участник")))</f>
        <v/>
      </c>
      <c r="Q46" s="39"/>
      <c r="R46" s="47"/>
    </row>
    <row r="47" spans="1:18" x14ac:dyDescent="0.25">
      <c r="A47" s="21">
        <v>37</v>
      </c>
      <c r="B47" s="24" t="s">
        <v>6</v>
      </c>
      <c r="C47" s="25"/>
      <c r="D47" s="25"/>
      <c r="E47" s="25"/>
      <c r="F47" s="26"/>
      <c r="G47" s="31"/>
      <c r="H47" s="31"/>
      <c r="I47" s="39"/>
      <c r="J47" s="39"/>
      <c r="K47" s="40"/>
      <c r="L47" s="41"/>
      <c r="M47" s="42"/>
      <c r="N47" s="43" t="str">
        <f>IF(M47="","",M47/$E$9)</f>
        <v/>
      </c>
      <c r="O47" s="43" t="str">
        <f>IF(M47="","",M47/$K$9)</f>
        <v/>
      </c>
      <c r="P47" s="44" t="str">
        <f>IF(M47="","",IF($K$9=M47,$L$9,IF(M47&gt;=$H$9,"призер","участник")))</f>
        <v/>
      </c>
      <c r="Q47" s="39"/>
      <c r="R47" s="47"/>
    </row>
    <row r="48" spans="1:18" x14ac:dyDescent="0.25">
      <c r="A48" s="21">
        <v>38</v>
      </c>
      <c r="B48" s="24" t="s">
        <v>6</v>
      </c>
      <c r="C48" s="25"/>
      <c r="D48" s="25"/>
      <c r="E48" s="25"/>
      <c r="F48" s="26"/>
      <c r="G48" s="27"/>
      <c r="H48" s="27"/>
      <c r="I48" s="39"/>
      <c r="J48" s="39"/>
      <c r="K48" s="40"/>
      <c r="L48" s="41"/>
      <c r="M48" s="42"/>
      <c r="N48" s="43" t="str">
        <f>IF(M48="","",M48/$E$9)</f>
        <v/>
      </c>
      <c r="O48" s="43" t="str">
        <f>IF(M48="","",M48/$K$9)</f>
        <v/>
      </c>
      <c r="P48" s="44" t="str">
        <f>IF(M48="","",IF($K$9=M48,$L$9,IF(M48&gt;=$H$9,"призер","участник")))</f>
        <v/>
      </c>
      <c r="Q48" s="39"/>
      <c r="R48" s="47"/>
    </row>
    <row r="49" spans="1:18" x14ac:dyDescent="0.25">
      <c r="A49" s="21">
        <v>39</v>
      </c>
      <c r="B49" s="24" t="s">
        <v>6</v>
      </c>
      <c r="C49" s="25"/>
      <c r="D49" s="25"/>
      <c r="E49" s="25"/>
      <c r="F49" s="26"/>
      <c r="G49" s="31"/>
      <c r="H49" s="31"/>
      <c r="I49" s="39"/>
      <c r="J49" s="39"/>
      <c r="K49" s="40"/>
      <c r="L49" s="41"/>
      <c r="M49" s="42"/>
      <c r="N49" s="43" t="str">
        <f>IF(M49="","",M49/$E$9)</f>
        <v/>
      </c>
      <c r="O49" s="43" t="str">
        <f>IF(M49="","",M49/$K$9)</f>
        <v/>
      </c>
      <c r="P49" s="44" t="str">
        <f>IF(M49="","",IF($K$9=M49,$L$9,IF(M49&gt;=$H$9,"призер","участник")))</f>
        <v/>
      </c>
      <c r="Q49" s="39"/>
      <c r="R49" s="47"/>
    </row>
    <row r="50" spans="1:18" x14ac:dyDescent="0.25">
      <c r="A50" s="21">
        <v>40</v>
      </c>
      <c r="B50" s="24" t="s">
        <v>6</v>
      </c>
      <c r="C50" s="25"/>
      <c r="D50" s="25"/>
      <c r="E50" s="25"/>
      <c r="F50" s="26"/>
      <c r="G50" s="27"/>
      <c r="H50" s="27"/>
      <c r="I50" s="39"/>
      <c r="J50" s="39"/>
      <c r="K50" s="40"/>
      <c r="L50" s="41"/>
      <c r="M50" s="42"/>
      <c r="N50" s="43" t="str">
        <f>IF(M50="","",M50/$E$9)</f>
        <v/>
      </c>
      <c r="O50" s="43" t="str">
        <f>IF(M50="","",M50/$K$9)</f>
        <v/>
      </c>
      <c r="P50" s="44" t="str">
        <f>IF(M50="","",IF($K$9=M50,$L$9,IF(M50&gt;=$H$9,"призер","участник")))</f>
        <v/>
      </c>
      <c r="Q50" s="39"/>
      <c r="R50" s="47"/>
    </row>
    <row r="51" spans="1:18" x14ac:dyDescent="0.25">
      <c r="A51" s="21">
        <v>41</v>
      </c>
      <c r="B51" s="24" t="s">
        <v>6</v>
      </c>
      <c r="C51" s="25"/>
      <c r="D51" s="25"/>
      <c r="E51" s="25"/>
      <c r="F51" s="26"/>
      <c r="G51" s="31"/>
      <c r="H51" s="31"/>
      <c r="I51" s="39"/>
      <c r="J51" s="39"/>
      <c r="K51" s="40"/>
      <c r="L51" s="41"/>
      <c r="M51" s="42"/>
      <c r="N51" s="43" t="str">
        <f>IF(M51="","",M51/$E$9)</f>
        <v/>
      </c>
      <c r="O51" s="43" t="str">
        <f>IF(M51="","",M51/$K$9)</f>
        <v/>
      </c>
      <c r="P51" s="44" t="str">
        <f>IF(M51="","",IF($K$9=M51,$L$9,IF(M51&gt;=$H$9,"призер","участник")))</f>
        <v/>
      </c>
      <c r="Q51" s="39"/>
      <c r="R51" s="47"/>
    </row>
    <row r="52" spans="1:18" x14ac:dyDescent="0.25">
      <c r="A52" s="21">
        <v>42</v>
      </c>
      <c r="B52" s="24" t="s">
        <v>6</v>
      </c>
      <c r="C52" s="25"/>
      <c r="D52" s="25"/>
      <c r="E52" s="25"/>
      <c r="F52" s="26"/>
      <c r="G52" s="27"/>
      <c r="H52" s="27"/>
      <c r="I52" s="39"/>
      <c r="J52" s="39"/>
      <c r="K52" s="40"/>
      <c r="L52" s="41"/>
      <c r="M52" s="42"/>
      <c r="N52" s="43" t="str">
        <f>IF(M52="","",M52/$E$9)</f>
        <v/>
      </c>
      <c r="O52" s="43" t="str">
        <f>IF(M52="","",M52/$K$9)</f>
        <v/>
      </c>
      <c r="P52" s="44" t="str">
        <f>IF(M52="","",IF($K$9=M52,$L$9,IF(M52&gt;=$H$9,"призер","участник")))</f>
        <v/>
      </c>
      <c r="Q52" s="39"/>
      <c r="R52" s="47"/>
    </row>
    <row r="53" spans="1:18" x14ac:dyDescent="0.25">
      <c r="A53" s="21">
        <v>43</v>
      </c>
      <c r="B53" s="24" t="s">
        <v>6</v>
      </c>
      <c r="C53" s="25"/>
      <c r="D53" s="25"/>
      <c r="E53" s="25"/>
      <c r="F53" s="26"/>
      <c r="G53" s="31"/>
      <c r="H53" s="31"/>
      <c r="I53" s="39"/>
      <c r="J53" s="39"/>
      <c r="K53" s="40"/>
      <c r="L53" s="41"/>
      <c r="M53" s="42"/>
      <c r="N53" s="43" t="str">
        <f>IF(M53="","",M53/$E$9)</f>
        <v/>
      </c>
      <c r="O53" s="43" t="str">
        <f>IF(M53="","",M53/$K$9)</f>
        <v/>
      </c>
      <c r="P53" s="44" t="str">
        <f>IF(M53="","",IF($K$9=M53,$L$9,IF(M53&gt;=$H$9,"призер","участник")))</f>
        <v/>
      </c>
      <c r="Q53" s="39"/>
      <c r="R53" s="47"/>
    </row>
    <row r="54" spans="1:18" x14ac:dyDescent="0.25">
      <c r="A54" s="21">
        <v>44</v>
      </c>
      <c r="B54" s="24" t="s">
        <v>6</v>
      </c>
      <c r="C54" s="25"/>
      <c r="D54" s="25"/>
      <c r="E54" s="25"/>
      <c r="F54" s="26"/>
      <c r="G54" s="27"/>
      <c r="H54" s="27"/>
      <c r="I54" s="39"/>
      <c r="J54" s="39"/>
      <c r="K54" s="40"/>
      <c r="L54" s="41"/>
      <c r="M54" s="42"/>
      <c r="N54" s="43" t="str">
        <f>IF(M54="","",M54/$E$9)</f>
        <v/>
      </c>
      <c r="O54" s="43" t="str">
        <f>IF(M54="","",M54/$K$9)</f>
        <v/>
      </c>
      <c r="P54" s="44" t="str">
        <f>IF(M54="","",IF($K$9=M54,$L$9,IF(M54&gt;=$H$9,"призер","участник")))</f>
        <v/>
      </c>
      <c r="Q54" s="39"/>
      <c r="R54" s="47"/>
    </row>
    <row r="55" spans="1:18" x14ac:dyDescent="0.25">
      <c r="A55" s="21">
        <v>45</v>
      </c>
      <c r="B55" s="24" t="s">
        <v>6</v>
      </c>
      <c r="C55" s="25"/>
      <c r="D55" s="25"/>
      <c r="E55" s="25"/>
      <c r="F55" s="26"/>
      <c r="G55" s="31"/>
      <c r="H55" s="31"/>
      <c r="I55" s="39"/>
      <c r="J55" s="39"/>
      <c r="K55" s="40"/>
      <c r="L55" s="41"/>
      <c r="M55" s="42"/>
      <c r="N55" s="43" t="str">
        <f>IF(M55="","",M55/$E$9)</f>
        <v/>
      </c>
      <c r="O55" s="43" t="str">
        <f>IF(M55="","",M55/$K$9)</f>
        <v/>
      </c>
      <c r="P55" s="44" t="str">
        <f>IF(M55="","",IF($K$9=M55,$L$9,IF(M55&gt;=$H$9,"призер","участник")))</f>
        <v/>
      </c>
      <c r="Q55" s="39"/>
      <c r="R55" s="47"/>
    </row>
    <row r="56" spans="1:18" x14ac:dyDescent="0.25">
      <c r="A56" s="21">
        <v>46</v>
      </c>
      <c r="B56" s="24" t="s">
        <v>6</v>
      </c>
      <c r="C56" s="25"/>
      <c r="D56" s="25"/>
      <c r="E56" s="25"/>
      <c r="F56" s="26"/>
      <c r="G56" s="27"/>
      <c r="H56" s="27"/>
      <c r="I56" s="39"/>
      <c r="J56" s="39"/>
      <c r="K56" s="40"/>
      <c r="L56" s="41"/>
      <c r="M56" s="42"/>
      <c r="N56" s="43" t="str">
        <f>IF(M56="","",M56/$E$9)</f>
        <v/>
      </c>
      <c r="O56" s="43" t="str">
        <f>IF(M56="","",M56/$K$9)</f>
        <v/>
      </c>
      <c r="P56" s="44" t="str">
        <f>IF(M56="","",IF($K$9=M56,$L$9,IF(M56&gt;=$H$9,"призер","участник")))</f>
        <v/>
      </c>
      <c r="Q56" s="39"/>
      <c r="R56" s="47"/>
    </row>
    <row r="57" spans="1:18" x14ac:dyDescent="0.25">
      <c r="A57" s="21">
        <v>47</v>
      </c>
      <c r="B57" s="24" t="s">
        <v>6</v>
      </c>
      <c r="C57" s="25"/>
      <c r="D57" s="25"/>
      <c r="E57" s="25"/>
      <c r="F57" s="26"/>
      <c r="G57" s="31"/>
      <c r="H57" s="31"/>
      <c r="I57" s="39"/>
      <c r="J57" s="39"/>
      <c r="K57" s="40"/>
      <c r="L57" s="41"/>
      <c r="M57" s="42"/>
      <c r="N57" s="43" t="str">
        <f>IF(M57="","",M57/$E$9)</f>
        <v/>
      </c>
      <c r="O57" s="43" t="str">
        <f>IF(M57="","",M57/$K$9)</f>
        <v/>
      </c>
      <c r="P57" s="44" t="str">
        <f>IF(M57="","",IF($K$9=M57,$L$9,IF(M57&gt;=$H$9,"призер","участник")))</f>
        <v/>
      </c>
      <c r="Q57" s="39"/>
      <c r="R57" s="47"/>
    </row>
    <row r="58" spans="1:18" x14ac:dyDescent="0.25">
      <c r="A58" s="21">
        <v>48</v>
      </c>
      <c r="B58" s="24" t="s">
        <v>6</v>
      </c>
      <c r="C58" s="25"/>
      <c r="D58" s="25"/>
      <c r="E58" s="25"/>
      <c r="F58" s="26"/>
      <c r="G58" s="27"/>
      <c r="H58" s="27"/>
      <c r="I58" s="39"/>
      <c r="J58" s="39"/>
      <c r="K58" s="40"/>
      <c r="L58" s="41"/>
      <c r="M58" s="42"/>
      <c r="N58" s="43" t="str">
        <f>IF(M58="","",M58/$E$9)</f>
        <v/>
      </c>
      <c r="O58" s="43" t="str">
        <f>IF(M58="","",M58/$K$9)</f>
        <v/>
      </c>
      <c r="P58" s="44" t="str">
        <f>IF(M58="","",IF($K$9=M58,$L$9,IF(M58&gt;=$H$9,"призер","участник")))</f>
        <v/>
      </c>
      <c r="Q58" s="39"/>
      <c r="R58" s="47"/>
    </row>
    <row r="59" spans="1:18" x14ac:dyDescent="0.25">
      <c r="A59" s="21">
        <v>49</v>
      </c>
      <c r="B59" s="24" t="s">
        <v>6</v>
      </c>
      <c r="C59" s="25"/>
      <c r="D59" s="25"/>
      <c r="E59" s="25"/>
      <c r="F59" s="26"/>
      <c r="G59" s="31"/>
      <c r="H59" s="31"/>
      <c r="I59" s="39"/>
      <c r="J59" s="39"/>
      <c r="K59" s="40"/>
      <c r="L59" s="41"/>
      <c r="M59" s="42"/>
      <c r="N59" s="43" t="str">
        <f>IF(M59="","",M59/$E$9)</f>
        <v/>
      </c>
      <c r="O59" s="43" t="str">
        <f>IF(M59="","",M59/$K$9)</f>
        <v/>
      </c>
      <c r="P59" s="44" t="str">
        <f>IF(M59="","",IF($K$9=M59,$L$9,IF(M59&gt;=$H$9,"призер","участник")))</f>
        <v/>
      </c>
      <c r="Q59" s="39"/>
      <c r="R59" s="47"/>
    </row>
    <row r="60" spans="1:18" x14ac:dyDescent="0.25">
      <c r="A60" s="21">
        <v>50</v>
      </c>
      <c r="B60" s="24" t="s">
        <v>6</v>
      </c>
      <c r="C60" s="25"/>
      <c r="D60" s="25"/>
      <c r="E60" s="25"/>
      <c r="F60" s="26"/>
      <c r="G60" s="27"/>
      <c r="H60" s="27"/>
      <c r="I60" s="39"/>
      <c r="J60" s="39"/>
      <c r="K60" s="40"/>
      <c r="L60" s="41"/>
      <c r="M60" s="42"/>
      <c r="N60" s="43" t="str">
        <f>IF(M60="","",M60/$E$9)</f>
        <v/>
      </c>
      <c r="O60" s="43" t="str">
        <f>IF(M60="","",M60/$K$9)</f>
        <v/>
      </c>
      <c r="P60" s="44" t="str">
        <f>IF(M60="","",IF($K$9=M60,$L$9,IF(M60&gt;=$H$9,"призер","участник")))</f>
        <v/>
      </c>
      <c r="Q60" s="39"/>
      <c r="R60" s="47"/>
    </row>
    <row r="62" spans="1:18" x14ac:dyDescent="0.25">
      <c r="B62" s="32" t="s">
        <v>38</v>
      </c>
      <c r="C62" s="10" t="s">
        <v>107</v>
      </c>
      <c r="D62" s="10" t="s">
        <v>134</v>
      </c>
    </row>
    <row r="63" spans="1:18" x14ac:dyDescent="0.25">
      <c r="C63" s="10" t="s">
        <v>109</v>
      </c>
      <c r="D63" s="10" t="s">
        <v>110</v>
      </c>
    </row>
    <row r="64" spans="1:18" x14ac:dyDescent="0.25">
      <c r="D64" s="10" t="s">
        <v>111</v>
      </c>
    </row>
    <row r="65" spans="4:4" x14ac:dyDescent="0.25">
      <c r="D65" s="10" t="s">
        <v>112</v>
      </c>
    </row>
    <row r="66" spans="4:4" x14ac:dyDescent="0.25">
      <c r="D66" s="10" t="s">
        <v>113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>
    <sortState ref="A11:R60">
      <sortCondition descending="1" ref="M10:M60"/>
    </sortState>
  </autoFilter>
  <mergeCells count="3">
    <mergeCell ref="A1:R1"/>
    <mergeCell ref="C2:P2"/>
    <mergeCell ref="C9:D9"/>
  </mergeCells>
  <conditionalFormatting sqref="C4">
    <cfRule type="expression" dxfId="15" priority="4" stopIfTrue="1">
      <formula>ISBLANK(C4)</formula>
    </cfRule>
  </conditionalFormatting>
  <conditionalFormatting sqref="C5">
    <cfRule type="expression" dxfId="14" priority="3" stopIfTrue="1">
      <formula>ISBLANK(C5)</formula>
    </cfRule>
  </conditionalFormatting>
  <conditionalFormatting sqref="C8">
    <cfRule type="expression" dxfId="13" priority="2" stopIfTrue="1">
      <formula>ISBLANK(C8)</formula>
    </cfRule>
  </conditionalFormatting>
  <conditionalFormatting sqref="E9">
    <cfRule type="expression" dxfId="12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6"/>
  <sheetViews>
    <sheetView topLeftCell="A4" workbookViewId="0">
      <selection activeCell="F11" sqref="F11:I36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21" ht="32.25" customHeight="1" x14ac:dyDescent="0.25">
      <c r="B2" s="11"/>
      <c r="C2" s="58" t="s">
        <v>173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48" t="s">
        <v>1</v>
      </c>
      <c r="R2" s="49">
        <f>COUNTA(M11:M60)</f>
        <v>24</v>
      </c>
    </row>
    <row r="3" spans="1:2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8"/>
      <c r="R3" s="49"/>
    </row>
    <row r="4" spans="1:21" x14ac:dyDescent="0.25">
      <c r="A4" s="13" t="s">
        <v>2</v>
      </c>
      <c r="B4" s="14"/>
      <c r="C4" s="13" t="s">
        <v>115</v>
      </c>
      <c r="E4" s="15" t="s">
        <v>3</v>
      </c>
      <c r="F4" s="16"/>
      <c r="Q4" s="19" t="s">
        <v>4</v>
      </c>
      <c r="R4" s="50">
        <f>COUNTIF(P11:P60,"победитель")</f>
        <v>1</v>
      </c>
    </row>
    <row r="5" spans="1:21" x14ac:dyDescent="0.25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49">
        <f>COUNTIF(P11:P60,"призер")</f>
        <v>2</v>
      </c>
    </row>
    <row r="6" spans="1:21" x14ac:dyDescent="0.25">
      <c r="A6" s="13" t="s">
        <v>9</v>
      </c>
      <c r="B6" s="14"/>
      <c r="C6" s="13" t="s">
        <v>10</v>
      </c>
      <c r="E6" s="16"/>
      <c r="F6" s="16"/>
      <c r="Q6" s="19" t="s">
        <v>11</v>
      </c>
      <c r="R6" s="49">
        <f>COUNTIF(P11:P60,"участник")</f>
        <v>21</v>
      </c>
    </row>
    <row r="7" spans="1:21" x14ac:dyDescent="0.25">
      <c r="A7" s="13" t="s">
        <v>12</v>
      </c>
      <c r="B7" s="14"/>
      <c r="C7" s="13">
        <v>9</v>
      </c>
      <c r="E7" s="16"/>
      <c r="F7" s="16"/>
      <c r="P7" s="33"/>
      <c r="Q7" s="19" t="s">
        <v>13</v>
      </c>
      <c r="R7" s="51">
        <v>0.45</v>
      </c>
    </row>
    <row r="8" spans="1:21" x14ac:dyDescent="0.25">
      <c r="A8" s="13" t="s">
        <v>14</v>
      </c>
      <c r="B8" s="14"/>
      <c r="C8" s="17">
        <v>45931</v>
      </c>
      <c r="F8" s="16"/>
      <c r="Q8" s="52" t="s">
        <v>15</v>
      </c>
      <c r="R8" s="51">
        <f>(R4+R5)/R2</f>
        <v>0.125</v>
      </c>
    </row>
    <row r="9" spans="1:21" x14ac:dyDescent="0.25">
      <c r="C9" s="59" t="s">
        <v>16</v>
      </c>
      <c r="D9" s="59"/>
      <c r="E9" s="18">
        <v>100</v>
      </c>
      <c r="G9" s="19" t="s">
        <v>17</v>
      </c>
      <c r="H9" s="55">
        <f>E9/2</f>
        <v>50</v>
      </c>
      <c r="J9" s="34" t="s">
        <v>18</v>
      </c>
      <c r="K9" s="35">
        <f>MAX(M11:M60)</f>
        <v>61</v>
      </c>
      <c r="L9" s="36" t="str">
        <f>IF(K9*100/E9&gt;=50,"победитель","участник")</f>
        <v>победитель</v>
      </c>
      <c r="P9" s="37">
        <f>R8-45%</f>
        <v>-0.32500000000000001</v>
      </c>
      <c r="Q9" s="19" t="s">
        <v>19</v>
      </c>
      <c r="R9" s="53">
        <f>IF((R2*P9)&gt;0,(R2*P9),0)</f>
        <v>0</v>
      </c>
    </row>
    <row r="10" spans="1:21" ht="90" x14ac:dyDescent="0.25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38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4"/>
      <c r="T10" s="54"/>
      <c r="U10" s="54"/>
    </row>
    <row r="11" spans="1:21" s="9" customFormat="1" ht="12.95" customHeight="1" x14ac:dyDescent="0.2">
      <c r="A11" s="21">
        <v>4</v>
      </c>
      <c r="B11" s="24" t="s">
        <v>6</v>
      </c>
      <c r="C11" s="25" t="s">
        <v>59</v>
      </c>
      <c r="D11" s="25" t="s">
        <v>43</v>
      </c>
      <c r="E11" s="25" t="s">
        <v>41</v>
      </c>
      <c r="F11" s="26"/>
      <c r="G11" s="27"/>
      <c r="H11" s="27"/>
      <c r="I11" s="39"/>
      <c r="J11" s="39" t="s">
        <v>44</v>
      </c>
      <c r="K11" s="40">
        <v>9</v>
      </c>
      <c r="L11" s="41" t="s">
        <v>177</v>
      </c>
      <c r="M11" s="42">
        <v>61</v>
      </c>
      <c r="N11" s="43">
        <f>IF(M11="","",M11/$E$9)</f>
        <v>0.61</v>
      </c>
      <c r="O11" s="43">
        <f>IF(M11="","",M11/$K$9)</f>
        <v>1</v>
      </c>
      <c r="P11" s="44" t="str">
        <f>IF(M11="","",IF($K$9=M11,$L$9,IF(M11&gt;=$H$9,"призер","участник")))</f>
        <v>победитель</v>
      </c>
      <c r="Q11" s="39" t="s">
        <v>51</v>
      </c>
      <c r="R11" s="47" t="s">
        <v>118</v>
      </c>
    </row>
    <row r="12" spans="1:21" s="9" customFormat="1" ht="12.95" customHeight="1" x14ac:dyDescent="0.2">
      <c r="A12" s="21">
        <v>5</v>
      </c>
      <c r="B12" s="24" t="s">
        <v>6</v>
      </c>
      <c r="C12" s="25" t="s">
        <v>65</v>
      </c>
      <c r="D12" s="25" t="s">
        <v>49</v>
      </c>
      <c r="E12" s="25" t="s">
        <v>43</v>
      </c>
      <c r="F12" s="26"/>
      <c r="G12" s="27"/>
      <c r="H12" s="27"/>
      <c r="I12" s="39"/>
      <c r="J12" s="39" t="s">
        <v>44</v>
      </c>
      <c r="K12" s="40">
        <v>9</v>
      </c>
      <c r="L12" s="41" t="s">
        <v>178</v>
      </c>
      <c r="M12" s="42">
        <v>56</v>
      </c>
      <c r="N12" s="43">
        <f>IF(M12="","",M12/$E$9)</f>
        <v>0.56000000000000005</v>
      </c>
      <c r="O12" s="43">
        <f>IF(M12="","",M12/$K$9)</f>
        <v>0.91803278688524592</v>
      </c>
      <c r="P12" s="44" t="str">
        <f>IF(M12="","",IF($K$9=M12,$L$9,IF(M12&gt;=$H$9,"призер","участник")))</f>
        <v>призер</v>
      </c>
      <c r="Q12" s="39" t="s">
        <v>51</v>
      </c>
      <c r="R12" s="47" t="s">
        <v>118</v>
      </c>
    </row>
    <row r="13" spans="1:21" x14ac:dyDescent="0.25">
      <c r="A13" s="21">
        <v>23</v>
      </c>
      <c r="B13" s="24" t="s">
        <v>6</v>
      </c>
      <c r="C13" s="25" t="s">
        <v>59</v>
      </c>
      <c r="D13" s="25" t="s">
        <v>80</v>
      </c>
      <c r="E13" s="25" t="s">
        <v>59</v>
      </c>
      <c r="F13" s="26"/>
      <c r="G13" s="27"/>
      <c r="H13" s="27"/>
      <c r="I13" s="39"/>
      <c r="J13" s="39" t="s">
        <v>44</v>
      </c>
      <c r="K13" s="40">
        <v>9</v>
      </c>
      <c r="L13" s="41" t="s">
        <v>196</v>
      </c>
      <c r="M13" s="42">
        <v>43</v>
      </c>
      <c r="N13" s="43">
        <f>IF(M13="","",M13/$E$9)</f>
        <v>0.43</v>
      </c>
      <c r="O13" s="43">
        <f>IF(M13="","",M13/$K$9)</f>
        <v>0.70491803278688525</v>
      </c>
      <c r="P13" s="44" t="s">
        <v>231</v>
      </c>
      <c r="Q13" s="39" t="s">
        <v>103</v>
      </c>
      <c r="R13" s="47" t="s">
        <v>118</v>
      </c>
    </row>
    <row r="14" spans="1:21" x14ac:dyDescent="0.25">
      <c r="A14" s="21">
        <v>7</v>
      </c>
      <c r="B14" s="24" t="s">
        <v>6</v>
      </c>
      <c r="C14" s="25" t="s">
        <v>55</v>
      </c>
      <c r="D14" s="25" t="s">
        <v>43</v>
      </c>
      <c r="E14" s="25" t="s">
        <v>55</v>
      </c>
      <c r="F14" s="26"/>
      <c r="G14" s="27"/>
      <c r="H14" s="27"/>
      <c r="I14" s="39"/>
      <c r="J14" s="39" t="s">
        <v>44</v>
      </c>
      <c r="K14" s="40">
        <v>9</v>
      </c>
      <c r="L14" s="41" t="s">
        <v>180</v>
      </c>
      <c r="M14" s="42">
        <v>40</v>
      </c>
      <c r="N14" s="43">
        <f>IF(M14="","",M14/$E$9)</f>
        <v>0.4</v>
      </c>
      <c r="O14" s="43">
        <f>IF(M14="","",M14/$K$9)</f>
        <v>0.65573770491803274</v>
      </c>
      <c r="P14" s="44" t="str">
        <f>IF(M14="","",IF($K$9=M14,$L$9,IF(M14&gt;=$H$9,"призер","участник")))</f>
        <v>участник</v>
      </c>
      <c r="Q14" s="39" t="s">
        <v>51</v>
      </c>
      <c r="R14" s="47" t="s">
        <v>118</v>
      </c>
    </row>
    <row r="15" spans="1:21" x14ac:dyDescent="0.25">
      <c r="A15" s="21">
        <v>6</v>
      </c>
      <c r="B15" s="24" t="s">
        <v>6</v>
      </c>
      <c r="C15" s="25" t="s">
        <v>63</v>
      </c>
      <c r="D15" s="25" t="s">
        <v>57</v>
      </c>
      <c r="E15" s="25" t="s">
        <v>48</v>
      </c>
      <c r="F15" s="26"/>
      <c r="G15" s="27"/>
      <c r="H15" s="27"/>
      <c r="I15" s="39"/>
      <c r="J15" s="39" t="s">
        <v>44</v>
      </c>
      <c r="K15" s="40">
        <v>9</v>
      </c>
      <c r="L15" s="41" t="s">
        <v>179</v>
      </c>
      <c r="M15" s="42">
        <v>39</v>
      </c>
      <c r="N15" s="43">
        <f>IF(M15="","",M15/$E$9)</f>
        <v>0.39</v>
      </c>
      <c r="O15" s="43">
        <f>IF(M15="","",M15/$K$9)</f>
        <v>0.63934426229508201</v>
      </c>
      <c r="P15" s="44" t="str">
        <f>IF(M15="","",IF($K$9=M15,$L$9,IF(M15&gt;=$H$9,"призер","участник")))</f>
        <v>участник</v>
      </c>
      <c r="Q15" s="39" t="s">
        <v>51</v>
      </c>
      <c r="R15" s="47" t="s">
        <v>118</v>
      </c>
    </row>
    <row r="16" spans="1:21" x14ac:dyDescent="0.25">
      <c r="A16" s="21">
        <v>24</v>
      </c>
      <c r="B16" s="24" t="s">
        <v>6</v>
      </c>
      <c r="C16" s="25" t="s">
        <v>57</v>
      </c>
      <c r="D16" s="25" t="s">
        <v>67</v>
      </c>
      <c r="E16" s="25" t="s">
        <v>49</v>
      </c>
      <c r="F16" s="26"/>
      <c r="G16" s="27"/>
      <c r="H16" s="27"/>
      <c r="I16" s="39"/>
      <c r="J16" s="39" t="s">
        <v>44</v>
      </c>
      <c r="K16" s="40">
        <v>9</v>
      </c>
      <c r="L16" s="41" t="s">
        <v>197</v>
      </c>
      <c r="M16" s="42">
        <v>39</v>
      </c>
      <c r="N16" s="43">
        <f>IF(M16="","",M16/$E$9)</f>
        <v>0.39</v>
      </c>
      <c r="O16" s="43">
        <f>IF(M16="","",M16/$K$9)</f>
        <v>0.63934426229508201</v>
      </c>
      <c r="P16" s="44" t="str">
        <f>IF(M16="","",IF($K$9=M16,$L$9,IF(M16&gt;=$H$9,"призер","участник")))</f>
        <v>участник</v>
      </c>
      <c r="Q16" s="39" t="s">
        <v>103</v>
      </c>
      <c r="R16" s="47" t="s">
        <v>118</v>
      </c>
    </row>
    <row r="17" spans="1:18" x14ac:dyDescent="0.25">
      <c r="A17" s="21">
        <v>14</v>
      </c>
      <c r="B17" s="24" t="s">
        <v>6</v>
      </c>
      <c r="C17" s="25" t="s">
        <v>43</v>
      </c>
      <c r="D17" s="25" t="s">
        <v>85</v>
      </c>
      <c r="E17" s="25" t="s">
        <v>43</v>
      </c>
      <c r="F17" s="26"/>
      <c r="G17" s="27"/>
      <c r="H17" s="27"/>
      <c r="I17" s="39"/>
      <c r="J17" s="39" t="s">
        <v>44</v>
      </c>
      <c r="K17" s="40">
        <v>9</v>
      </c>
      <c r="L17" s="41" t="s">
        <v>187</v>
      </c>
      <c r="M17" s="42">
        <v>34</v>
      </c>
      <c r="N17" s="43">
        <f>IF(M17="","",M17/$E$9)</f>
        <v>0.34</v>
      </c>
      <c r="O17" s="43">
        <f>IF(M17="","",M17/$K$9)</f>
        <v>0.55737704918032782</v>
      </c>
      <c r="P17" s="44" t="str">
        <f>IF(M17="","",IF($K$9=M17,$L$9,IF(M17&gt;=$H$9,"призер","участник")))</f>
        <v>участник</v>
      </c>
      <c r="Q17" s="39" t="s">
        <v>103</v>
      </c>
      <c r="R17" s="47" t="s">
        <v>118</v>
      </c>
    </row>
    <row r="18" spans="1:18" x14ac:dyDescent="0.25">
      <c r="A18" s="21">
        <v>19</v>
      </c>
      <c r="B18" s="24" t="s">
        <v>6</v>
      </c>
      <c r="C18" s="25" t="s">
        <v>43</v>
      </c>
      <c r="D18" s="25" t="s">
        <v>104</v>
      </c>
      <c r="E18" s="25" t="s">
        <v>43</v>
      </c>
      <c r="F18" s="26"/>
      <c r="G18" s="27"/>
      <c r="H18" s="27"/>
      <c r="I18" s="39"/>
      <c r="J18" s="39" t="s">
        <v>44</v>
      </c>
      <c r="K18" s="40">
        <v>9</v>
      </c>
      <c r="L18" s="41" t="s">
        <v>192</v>
      </c>
      <c r="M18" s="42">
        <v>29</v>
      </c>
      <c r="N18" s="43">
        <f>IF(M18="","",M18/$E$9)</f>
        <v>0.28999999999999998</v>
      </c>
      <c r="O18" s="43">
        <f>IF(M18="","",M18/$K$9)</f>
        <v>0.47540983606557374</v>
      </c>
      <c r="P18" s="44" t="str">
        <f>IF(M18="","",IF($K$9=M18,$L$9,IF(M18&gt;=$H$9,"призер","участник")))</f>
        <v>участник</v>
      </c>
      <c r="Q18" s="39" t="s">
        <v>103</v>
      </c>
      <c r="R18" s="47" t="s">
        <v>118</v>
      </c>
    </row>
    <row r="19" spans="1:18" x14ac:dyDescent="0.25">
      <c r="A19" s="21">
        <v>15</v>
      </c>
      <c r="B19" s="24" t="s">
        <v>6</v>
      </c>
      <c r="C19" s="25" t="s">
        <v>59</v>
      </c>
      <c r="D19" s="25" t="s">
        <v>43</v>
      </c>
      <c r="E19" s="25" t="s">
        <v>43</v>
      </c>
      <c r="F19" s="26"/>
      <c r="G19" s="27"/>
      <c r="H19" s="27"/>
      <c r="I19" s="39"/>
      <c r="J19" s="39" t="s">
        <v>44</v>
      </c>
      <c r="K19" s="40">
        <v>9</v>
      </c>
      <c r="L19" s="41" t="s">
        <v>188</v>
      </c>
      <c r="M19" s="42">
        <v>27</v>
      </c>
      <c r="N19" s="43">
        <f>IF(M19="","",M19/$E$9)</f>
        <v>0.27</v>
      </c>
      <c r="O19" s="43">
        <f>IF(M19="","",M19/$K$9)</f>
        <v>0.44262295081967212</v>
      </c>
      <c r="P19" s="44" t="str">
        <f>IF(M19="","",IF($K$9=M19,$L$9,IF(M19&gt;=$H$9,"призер","участник")))</f>
        <v>участник</v>
      </c>
      <c r="Q19" s="39" t="s">
        <v>103</v>
      </c>
      <c r="R19" s="47" t="s">
        <v>118</v>
      </c>
    </row>
    <row r="20" spans="1:18" x14ac:dyDescent="0.25">
      <c r="A20" s="21">
        <v>10</v>
      </c>
      <c r="B20" s="24" t="s">
        <v>6</v>
      </c>
      <c r="C20" s="25" t="s">
        <v>55</v>
      </c>
      <c r="D20" s="25" t="s">
        <v>43</v>
      </c>
      <c r="E20" s="25" t="s">
        <v>61</v>
      </c>
      <c r="F20" s="26"/>
      <c r="G20" s="27"/>
      <c r="H20" s="27"/>
      <c r="I20" s="39"/>
      <c r="J20" s="39" t="s">
        <v>44</v>
      </c>
      <c r="K20" s="40">
        <v>9</v>
      </c>
      <c r="L20" s="41" t="s">
        <v>183</v>
      </c>
      <c r="M20" s="42">
        <v>26</v>
      </c>
      <c r="N20" s="43">
        <f>IF(M20="","",M20/$E$9)</f>
        <v>0.26</v>
      </c>
      <c r="O20" s="43">
        <f>IF(M20="","",M20/$K$9)</f>
        <v>0.42622950819672129</v>
      </c>
      <c r="P20" s="44" t="str">
        <f>IF(M20="","",IF($K$9=M20,$L$9,IF(M20&gt;=$H$9,"призер","участник")))</f>
        <v>участник</v>
      </c>
      <c r="Q20" s="39" t="s">
        <v>103</v>
      </c>
      <c r="R20" s="47" t="s">
        <v>118</v>
      </c>
    </row>
    <row r="21" spans="1:18" x14ac:dyDescent="0.25">
      <c r="A21" s="21">
        <v>11</v>
      </c>
      <c r="B21" s="24" t="s">
        <v>6</v>
      </c>
      <c r="C21" s="25" t="s">
        <v>55</v>
      </c>
      <c r="D21" s="25" t="s">
        <v>41</v>
      </c>
      <c r="E21" s="25" t="s">
        <v>61</v>
      </c>
      <c r="F21" s="26"/>
      <c r="G21" s="27"/>
      <c r="H21" s="27"/>
      <c r="I21" s="39"/>
      <c r="J21" s="39" t="s">
        <v>44</v>
      </c>
      <c r="K21" s="40">
        <v>9</v>
      </c>
      <c r="L21" s="41" t="s">
        <v>184</v>
      </c>
      <c r="M21" s="42">
        <v>26</v>
      </c>
      <c r="N21" s="43">
        <f>IF(M21="","",M21/$E$9)</f>
        <v>0.26</v>
      </c>
      <c r="O21" s="43">
        <f>IF(M21="","",M21/$K$9)</f>
        <v>0.42622950819672129</v>
      </c>
      <c r="P21" s="44" t="str">
        <f>IF(M21="","",IF($K$9=M21,$L$9,IF(M21&gt;=$H$9,"призер","участник")))</f>
        <v>участник</v>
      </c>
      <c r="Q21" s="39" t="s">
        <v>103</v>
      </c>
      <c r="R21" s="47" t="s">
        <v>118</v>
      </c>
    </row>
    <row r="22" spans="1:18" x14ac:dyDescent="0.25">
      <c r="A22" s="21">
        <v>21</v>
      </c>
      <c r="B22" s="24" t="s">
        <v>6</v>
      </c>
      <c r="C22" s="25" t="s">
        <v>55</v>
      </c>
      <c r="D22" s="25" t="s">
        <v>61</v>
      </c>
      <c r="E22" s="25" t="s">
        <v>42</v>
      </c>
      <c r="F22" s="26"/>
      <c r="G22" s="27"/>
      <c r="H22" s="27"/>
      <c r="I22" s="39"/>
      <c r="J22" s="39" t="s">
        <v>44</v>
      </c>
      <c r="K22" s="40">
        <v>9</v>
      </c>
      <c r="L22" s="41" t="s">
        <v>194</v>
      </c>
      <c r="M22" s="42">
        <v>26</v>
      </c>
      <c r="N22" s="43">
        <f>IF(M22="","",M22/$E$9)</f>
        <v>0.26</v>
      </c>
      <c r="O22" s="43">
        <f>IF(M22="","",M22/$K$9)</f>
        <v>0.42622950819672129</v>
      </c>
      <c r="P22" s="44" t="str">
        <f>IF(M22="","",IF($K$9=M22,$L$9,IF(M22&gt;=$H$9,"призер","участник")))</f>
        <v>участник</v>
      </c>
      <c r="Q22" s="39" t="s">
        <v>103</v>
      </c>
      <c r="R22" s="47" t="s">
        <v>118</v>
      </c>
    </row>
    <row r="23" spans="1:18" x14ac:dyDescent="0.25">
      <c r="A23" s="21">
        <v>20</v>
      </c>
      <c r="B23" s="24" t="s">
        <v>6</v>
      </c>
      <c r="C23" s="25" t="s">
        <v>88</v>
      </c>
      <c r="D23" s="25" t="s">
        <v>48</v>
      </c>
      <c r="E23" s="25" t="s">
        <v>67</v>
      </c>
      <c r="F23" s="26"/>
      <c r="G23" s="27"/>
      <c r="H23" s="27"/>
      <c r="I23" s="39"/>
      <c r="J23" s="39" t="s">
        <v>44</v>
      </c>
      <c r="K23" s="40">
        <v>9</v>
      </c>
      <c r="L23" s="41" t="s">
        <v>193</v>
      </c>
      <c r="M23" s="42">
        <v>25</v>
      </c>
      <c r="N23" s="43">
        <f>IF(M23="","",M23/$E$9)</f>
        <v>0.25</v>
      </c>
      <c r="O23" s="43">
        <f>IF(M23="","",M23/$K$9)</f>
        <v>0.4098360655737705</v>
      </c>
      <c r="P23" s="44" t="str">
        <f>IF(M23="","",IF($K$9=M23,$L$9,IF(M23&gt;=$H$9,"призер","участник")))</f>
        <v>участник</v>
      </c>
      <c r="Q23" s="39" t="s">
        <v>103</v>
      </c>
      <c r="R23" s="47" t="s">
        <v>118</v>
      </c>
    </row>
    <row r="24" spans="1:18" x14ac:dyDescent="0.25">
      <c r="A24" s="21">
        <v>13</v>
      </c>
      <c r="B24" s="24" t="s">
        <v>6</v>
      </c>
      <c r="C24" s="25" t="s">
        <v>43</v>
      </c>
      <c r="D24" s="25" t="s">
        <v>53</v>
      </c>
      <c r="E24" s="25" t="s">
        <v>53</v>
      </c>
      <c r="F24" s="26"/>
      <c r="G24" s="27"/>
      <c r="H24" s="27"/>
      <c r="I24" s="39"/>
      <c r="J24" s="39" t="s">
        <v>44</v>
      </c>
      <c r="K24" s="40">
        <v>9</v>
      </c>
      <c r="L24" s="41" t="s">
        <v>186</v>
      </c>
      <c r="M24" s="42">
        <v>24</v>
      </c>
      <c r="N24" s="43">
        <f>IF(M24="","",M24/$E$9)</f>
        <v>0.24</v>
      </c>
      <c r="O24" s="43">
        <f>IF(M24="","",M24/$K$9)</f>
        <v>0.39344262295081966</v>
      </c>
      <c r="P24" s="44" t="str">
        <f>IF(M24="","",IF($K$9=M24,$L$9,IF(M24&gt;=$H$9,"призер","участник")))</f>
        <v>участник</v>
      </c>
      <c r="Q24" s="39" t="s">
        <v>103</v>
      </c>
      <c r="R24" s="47" t="s">
        <v>118</v>
      </c>
    </row>
    <row r="25" spans="1:18" x14ac:dyDescent="0.25">
      <c r="A25" s="21">
        <v>17</v>
      </c>
      <c r="B25" s="24" t="s">
        <v>6</v>
      </c>
      <c r="C25" s="25" t="s">
        <v>57</v>
      </c>
      <c r="D25" s="25" t="s">
        <v>48</v>
      </c>
      <c r="E25" s="25" t="s">
        <v>43</v>
      </c>
      <c r="F25" s="26"/>
      <c r="G25" s="27"/>
      <c r="H25" s="27"/>
      <c r="I25" s="39"/>
      <c r="J25" s="39" t="s">
        <v>44</v>
      </c>
      <c r="K25" s="40">
        <v>9</v>
      </c>
      <c r="L25" s="41" t="s">
        <v>190</v>
      </c>
      <c r="M25" s="42">
        <v>22</v>
      </c>
      <c r="N25" s="43">
        <f>IF(M25="","",M25/$E$9)</f>
        <v>0.22</v>
      </c>
      <c r="O25" s="43">
        <f>IF(M25="","",M25/$K$9)</f>
        <v>0.36065573770491804</v>
      </c>
      <c r="P25" s="44" t="str">
        <f>IF(M25="","",IF($K$9=M25,$L$9,IF(M25&gt;=$H$9,"призер","участник")))</f>
        <v>участник</v>
      </c>
      <c r="Q25" s="39" t="s">
        <v>103</v>
      </c>
      <c r="R25" s="47" t="s">
        <v>118</v>
      </c>
    </row>
    <row r="26" spans="1:18" x14ac:dyDescent="0.25">
      <c r="A26" s="21">
        <v>12</v>
      </c>
      <c r="B26" s="24" t="s">
        <v>6</v>
      </c>
      <c r="C26" s="25" t="s">
        <v>61</v>
      </c>
      <c r="D26" s="25" t="s">
        <v>53</v>
      </c>
      <c r="E26" s="25" t="s">
        <v>53</v>
      </c>
      <c r="F26" s="26"/>
      <c r="G26" s="27"/>
      <c r="H26" s="27"/>
      <c r="I26" s="39"/>
      <c r="J26" s="39" t="s">
        <v>44</v>
      </c>
      <c r="K26" s="40">
        <v>9</v>
      </c>
      <c r="L26" s="41" t="s">
        <v>185</v>
      </c>
      <c r="M26" s="42">
        <v>20</v>
      </c>
      <c r="N26" s="43">
        <f>IF(M26="","",M26/$E$9)</f>
        <v>0.2</v>
      </c>
      <c r="O26" s="43">
        <f>IF(M26="","",M26/$K$9)</f>
        <v>0.32786885245901637</v>
      </c>
      <c r="P26" s="44" t="str">
        <f>IF(M26="","",IF($K$9=M26,$L$9,IF(M26&gt;=$H$9,"призер","участник")))</f>
        <v>участник</v>
      </c>
      <c r="Q26" s="39" t="s">
        <v>103</v>
      </c>
      <c r="R26" s="47" t="s">
        <v>118</v>
      </c>
    </row>
    <row r="27" spans="1:18" x14ac:dyDescent="0.25">
      <c r="A27" s="21">
        <v>2</v>
      </c>
      <c r="B27" s="24" t="s">
        <v>6</v>
      </c>
      <c r="C27" s="25" t="s">
        <v>104</v>
      </c>
      <c r="D27" s="25" t="s">
        <v>42</v>
      </c>
      <c r="E27" s="25" t="s">
        <v>61</v>
      </c>
      <c r="F27" s="26"/>
      <c r="G27" s="27"/>
      <c r="H27" s="27"/>
      <c r="I27" s="39"/>
      <c r="J27" s="39" t="s">
        <v>44</v>
      </c>
      <c r="K27" s="40">
        <v>9</v>
      </c>
      <c r="L27" s="41" t="s">
        <v>175</v>
      </c>
      <c r="M27" s="42">
        <v>18</v>
      </c>
      <c r="N27" s="43">
        <f>IF(M27="","",M27/$E$9)</f>
        <v>0.18</v>
      </c>
      <c r="O27" s="43">
        <f>IF(M27="","",M27/$K$9)</f>
        <v>0.29508196721311475</v>
      </c>
      <c r="P27" s="44" t="str">
        <f>IF(M27="","",IF($K$9=M27,$L$9,IF(M27&gt;=$H$9,"призер","участник")))</f>
        <v>участник</v>
      </c>
      <c r="Q27" s="39" t="s">
        <v>51</v>
      </c>
      <c r="R27" s="47" t="s">
        <v>118</v>
      </c>
    </row>
    <row r="28" spans="1:18" x14ac:dyDescent="0.25">
      <c r="A28" s="21">
        <v>18</v>
      </c>
      <c r="B28" s="24" t="s">
        <v>6</v>
      </c>
      <c r="C28" s="25" t="s">
        <v>88</v>
      </c>
      <c r="D28" s="25" t="s">
        <v>47</v>
      </c>
      <c r="E28" s="25" t="s">
        <v>88</v>
      </c>
      <c r="F28" s="26"/>
      <c r="G28" s="27"/>
      <c r="H28" s="27"/>
      <c r="I28" s="39"/>
      <c r="J28" s="39" t="s">
        <v>44</v>
      </c>
      <c r="K28" s="40">
        <v>9</v>
      </c>
      <c r="L28" s="41" t="s">
        <v>191</v>
      </c>
      <c r="M28" s="42">
        <v>18</v>
      </c>
      <c r="N28" s="43">
        <f>IF(M28="","",M28/$E$9)</f>
        <v>0.18</v>
      </c>
      <c r="O28" s="43">
        <f>IF(M28="","",M28/$K$9)</f>
        <v>0.29508196721311475</v>
      </c>
      <c r="P28" s="44" t="str">
        <f>IF(M28="","",IF($K$9=M28,$L$9,IF(M28&gt;=$H$9,"призер","участник")))</f>
        <v>участник</v>
      </c>
      <c r="Q28" s="39" t="s">
        <v>103</v>
      </c>
      <c r="R28" s="47" t="s">
        <v>118</v>
      </c>
    </row>
    <row r="29" spans="1:18" x14ac:dyDescent="0.25">
      <c r="A29" s="21">
        <v>22</v>
      </c>
      <c r="B29" s="24" t="s">
        <v>6</v>
      </c>
      <c r="C29" s="25" t="s">
        <v>59</v>
      </c>
      <c r="D29" s="25" t="s">
        <v>53</v>
      </c>
      <c r="E29" s="25" t="s">
        <v>57</v>
      </c>
      <c r="F29" s="26"/>
      <c r="G29" s="27"/>
      <c r="H29" s="27"/>
      <c r="I29" s="39"/>
      <c r="J29" s="39" t="s">
        <v>44</v>
      </c>
      <c r="K29" s="40">
        <v>9</v>
      </c>
      <c r="L29" s="41" t="s">
        <v>195</v>
      </c>
      <c r="M29" s="42">
        <v>18</v>
      </c>
      <c r="N29" s="43">
        <f>IF(M29="","",M29/$E$9)</f>
        <v>0.18</v>
      </c>
      <c r="O29" s="43">
        <f>IF(M29="","",M29/$K$9)</f>
        <v>0.29508196721311475</v>
      </c>
      <c r="P29" s="44" t="str">
        <f>IF(M29="","",IF($K$9=M29,$L$9,IF(M29&gt;=$H$9,"призер","участник")))</f>
        <v>участник</v>
      </c>
      <c r="Q29" s="39" t="s">
        <v>103</v>
      </c>
      <c r="R29" s="47" t="s">
        <v>118</v>
      </c>
    </row>
    <row r="30" spans="1:18" x14ac:dyDescent="0.25">
      <c r="A30" s="21">
        <v>9</v>
      </c>
      <c r="B30" s="24" t="s">
        <v>6</v>
      </c>
      <c r="C30" s="25" t="s">
        <v>41</v>
      </c>
      <c r="D30" s="25" t="s">
        <v>61</v>
      </c>
      <c r="E30" s="25" t="s">
        <v>104</v>
      </c>
      <c r="F30" s="26"/>
      <c r="G30" s="27"/>
      <c r="H30" s="27"/>
      <c r="I30" s="39"/>
      <c r="J30" s="39" t="s">
        <v>44</v>
      </c>
      <c r="K30" s="40">
        <v>9</v>
      </c>
      <c r="L30" s="41" t="s">
        <v>182</v>
      </c>
      <c r="M30" s="42">
        <v>16</v>
      </c>
      <c r="N30" s="43">
        <f>IF(M30="","",M30/$E$9)</f>
        <v>0.16</v>
      </c>
      <c r="O30" s="43">
        <f>IF(M30="","",M30/$K$9)</f>
        <v>0.26229508196721313</v>
      </c>
      <c r="P30" s="44" t="str">
        <f>IF(M30="","",IF($K$9=M30,$L$9,IF(M30&gt;=$H$9,"призер","участник")))</f>
        <v>участник</v>
      </c>
      <c r="Q30" s="39" t="s">
        <v>103</v>
      </c>
      <c r="R30" s="47" t="s">
        <v>118</v>
      </c>
    </row>
    <row r="31" spans="1:18" x14ac:dyDescent="0.25">
      <c r="A31" s="21">
        <v>1</v>
      </c>
      <c r="B31" s="24" t="s">
        <v>6</v>
      </c>
      <c r="C31" s="25" t="s">
        <v>104</v>
      </c>
      <c r="D31" s="25" t="s">
        <v>104</v>
      </c>
      <c r="E31" s="25" t="s">
        <v>69</v>
      </c>
      <c r="F31" s="26"/>
      <c r="G31" s="27"/>
      <c r="H31" s="27"/>
      <c r="I31" s="39"/>
      <c r="J31" s="39" t="s">
        <v>44</v>
      </c>
      <c r="K31" s="40">
        <v>9</v>
      </c>
      <c r="L31" s="41" t="s">
        <v>174</v>
      </c>
      <c r="M31" s="42">
        <v>9</v>
      </c>
      <c r="N31" s="43">
        <f>IF(M31="","",M31/$E$9)</f>
        <v>0.09</v>
      </c>
      <c r="O31" s="43">
        <f>IF(M31="","",M31/$K$9)</f>
        <v>0.14754098360655737</v>
      </c>
      <c r="P31" s="44" t="str">
        <f>IF(M31="","",IF($K$9=M31,$L$9,IF(M31&gt;=$H$9,"призер","участник")))</f>
        <v>участник</v>
      </c>
      <c r="Q31" s="39" t="s">
        <v>51</v>
      </c>
      <c r="R31" s="47" t="s">
        <v>118</v>
      </c>
    </row>
    <row r="32" spans="1:18" x14ac:dyDescent="0.25">
      <c r="A32" s="21">
        <v>16</v>
      </c>
      <c r="B32" s="24" t="s">
        <v>6</v>
      </c>
      <c r="C32" s="25" t="s">
        <v>55</v>
      </c>
      <c r="D32" s="25" t="s">
        <v>57</v>
      </c>
      <c r="E32" s="25" t="s">
        <v>48</v>
      </c>
      <c r="F32" s="26"/>
      <c r="G32" s="27"/>
      <c r="H32" s="27"/>
      <c r="I32" s="39"/>
      <c r="J32" s="39" t="s">
        <v>44</v>
      </c>
      <c r="K32" s="40">
        <v>9</v>
      </c>
      <c r="L32" s="41" t="s">
        <v>189</v>
      </c>
      <c r="M32" s="42">
        <v>9</v>
      </c>
      <c r="N32" s="43">
        <f>IF(M32="","",M32/$E$9)</f>
        <v>0.09</v>
      </c>
      <c r="O32" s="43">
        <f>IF(M32="","",M32/$K$9)</f>
        <v>0.14754098360655737</v>
      </c>
      <c r="P32" s="44" t="str">
        <f>IF(M32="","",IF($K$9=M32,$L$9,IF(M32&gt;=$H$9,"призер","участник")))</f>
        <v>участник</v>
      </c>
      <c r="Q32" s="39" t="s">
        <v>103</v>
      </c>
      <c r="R32" s="47" t="s">
        <v>118</v>
      </c>
    </row>
    <row r="33" spans="1:18" x14ac:dyDescent="0.25">
      <c r="A33" s="21">
        <v>3</v>
      </c>
      <c r="B33" s="24" t="s">
        <v>6</v>
      </c>
      <c r="C33" s="25" t="s">
        <v>49</v>
      </c>
      <c r="D33" s="25" t="s">
        <v>42</v>
      </c>
      <c r="E33" s="25" t="s">
        <v>53</v>
      </c>
      <c r="F33" s="28"/>
      <c r="G33" s="27"/>
      <c r="H33" s="27"/>
      <c r="I33" s="45"/>
      <c r="J33" s="45" t="s">
        <v>44</v>
      </c>
      <c r="K33" s="46">
        <v>9</v>
      </c>
      <c r="L33" s="41" t="s">
        <v>176</v>
      </c>
      <c r="M33" s="42">
        <v>4</v>
      </c>
      <c r="N33" s="43">
        <f>IF(M33="","",M33/$E$9)</f>
        <v>0.04</v>
      </c>
      <c r="O33" s="43">
        <f>IF(M33="","",M33/$K$9)</f>
        <v>6.5573770491803282E-2</v>
      </c>
      <c r="P33" s="44" t="str">
        <f>IF(M33="","",IF($K$9=M33,$L$9,IF(M33&gt;=$H$9,"призер","участник")))</f>
        <v>участник</v>
      </c>
      <c r="Q33" s="39" t="s">
        <v>51</v>
      </c>
      <c r="R33" s="47" t="s">
        <v>118</v>
      </c>
    </row>
    <row r="34" spans="1:18" x14ac:dyDescent="0.25">
      <c r="A34" s="21">
        <v>8</v>
      </c>
      <c r="B34" s="24" t="s">
        <v>6</v>
      </c>
      <c r="C34" s="25" t="s">
        <v>78</v>
      </c>
      <c r="D34" s="25" t="s">
        <v>43</v>
      </c>
      <c r="E34" s="25" t="s">
        <v>48</v>
      </c>
      <c r="F34" s="26"/>
      <c r="G34" s="27"/>
      <c r="H34" s="27"/>
      <c r="I34" s="39"/>
      <c r="J34" s="39" t="s">
        <v>44</v>
      </c>
      <c r="K34" s="40">
        <v>9</v>
      </c>
      <c r="L34" s="41" t="s">
        <v>181</v>
      </c>
      <c r="M34" s="42">
        <v>2</v>
      </c>
      <c r="N34" s="43">
        <f>IF(M34="","",M34/$E$9)</f>
        <v>0.02</v>
      </c>
      <c r="O34" s="43">
        <f>IF(M34="","",M34/$K$9)</f>
        <v>3.2786885245901641E-2</v>
      </c>
      <c r="P34" s="44" t="str">
        <f>IF(M34="","",IF($K$9=M34,$L$9,IF(M34&gt;=$H$9,"призер","участник")))</f>
        <v>участник</v>
      </c>
      <c r="Q34" s="39" t="s">
        <v>103</v>
      </c>
      <c r="R34" s="47" t="s">
        <v>118</v>
      </c>
    </row>
    <row r="35" spans="1:18" x14ac:dyDescent="0.25">
      <c r="A35" s="21">
        <v>25</v>
      </c>
      <c r="B35" s="24" t="s">
        <v>6</v>
      </c>
      <c r="C35" s="25"/>
      <c r="D35" s="25"/>
      <c r="E35" s="25"/>
      <c r="F35" s="26"/>
      <c r="G35" s="27"/>
      <c r="H35" s="27"/>
      <c r="I35" s="39"/>
      <c r="J35" s="39"/>
      <c r="K35" s="40"/>
      <c r="L35" s="41"/>
      <c r="M35" s="42"/>
      <c r="N35" s="43" t="str">
        <f>IF(M35="","",M35/$E$9)</f>
        <v/>
      </c>
      <c r="O35" s="43" t="str">
        <f>IF(M35="","",M35/$K$9)</f>
        <v/>
      </c>
      <c r="P35" s="44" t="str">
        <f>IF(M35="","",IF($K$9=M35,$L$9,IF(M35&gt;=$H$9,"призер","участник")))</f>
        <v/>
      </c>
      <c r="Q35" s="39"/>
      <c r="R35" s="47"/>
    </row>
    <row r="36" spans="1:18" x14ac:dyDescent="0.25">
      <c r="A36" s="21">
        <v>26</v>
      </c>
      <c r="B36" s="24" t="s">
        <v>6</v>
      </c>
      <c r="C36" s="25"/>
      <c r="D36" s="25"/>
      <c r="E36" s="25"/>
      <c r="F36" s="26"/>
      <c r="G36" s="27"/>
      <c r="H36" s="27"/>
      <c r="I36" s="39"/>
      <c r="J36" s="39"/>
      <c r="K36" s="40"/>
      <c r="L36" s="41"/>
      <c r="M36" s="42"/>
      <c r="N36" s="43" t="str">
        <f>IF(M36="","",M36/$E$9)</f>
        <v/>
      </c>
      <c r="O36" s="43" t="str">
        <f>IF(M36="","",M36/$K$9)</f>
        <v/>
      </c>
      <c r="P36" s="44" t="str">
        <f>IF(M36="","",IF($K$9=M36,$L$9,IF(M36&gt;=$H$9,"призер","участник")))</f>
        <v/>
      </c>
      <c r="Q36" s="39"/>
      <c r="R36" s="47"/>
    </row>
    <row r="37" spans="1:18" x14ac:dyDescent="0.25">
      <c r="A37" s="21">
        <v>27</v>
      </c>
      <c r="B37" s="24" t="s">
        <v>6</v>
      </c>
      <c r="C37" s="29"/>
      <c r="D37" s="29"/>
      <c r="E37" s="29"/>
      <c r="F37" s="30"/>
      <c r="G37" s="27"/>
      <c r="H37" s="27"/>
      <c r="I37" s="47"/>
      <c r="J37" s="47"/>
      <c r="K37" s="40"/>
      <c r="L37" s="41"/>
      <c r="M37" s="42"/>
      <c r="N37" s="43" t="str">
        <f>IF(M37="","",M37/$E$9)</f>
        <v/>
      </c>
      <c r="O37" s="43" t="str">
        <f>IF(M37="","",M37/$K$9)</f>
        <v/>
      </c>
      <c r="P37" s="44" t="str">
        <f>IF(M37="","",IF($K$9=M37,$L$9,IF(M37&gt;=$H$9,"призер","участник")))</f>
        <v/>
      </c>
      <c r="Q37" s="39"/>
      <c r="R37" s="47"/>
    </row>
    <row r="38" spans="1:18" x14ac:dyDescent="0.25">
      <c r="A38" s="21">
        <v>28</v>
      </c>
      <c r="B38" s="24" t="s">
        <v>6</v>
      </c>
      <c r="C38" s="25"/>
      <c r="D38" s="25"/>
      <c r="E38" s="25"/>
      <c r="F38" s="26"/>
      <c r="G38" s="27"/>
      <c r="H38" s="27"/>
      <c r="I38" s="39"/>
      <c r="J38" s="39"/>
      <c r="K38" s="40"/>
      <c r="L38" s="41"/>
      <c r="M38" s="42"/>
      <c r="N38" s="43" t="str">
        <f>IF(M38="","",M38/$E$9)</f>
        <v/>
      </c>
      <c r="O38" s="43" t="str">
        <f>IF(M38="","",M38/$K$9)</f>
        <v/>
      </c>
      <c r="P38" s="44" t="str">
        <f>IF(M38="","",IF($K$9=M38,$L$9,IF(M38&gt;=$H$9,"призер","участник")))</f>
        <v/>
      </c>
      <c r="Q38" s="39"/>
      <c r="R38" s="47"/>
    </row>
    <row r="39" spans="1:18" x14ac:dyDescent="0.25">
      <c r="A39" s="21">
        <v>29</v>
      </c>
      <c r="B39" s="24" t="s">
        <v>6</v>
      </c>
      <c r="C39" s="25"/>
      <c r="D39" s="25"/>
      <c r="E39" s="25"/>
      <c r="F39" s="26"/>
      <c r="G39" s="27"/>
      <c r="H39" s="27"/>
      <c r="I39" s="39"/>
      <c r="J39" s="39"/>
      <c r="K39" s="40"/>
      <c r="L39" s="41"/>
      <c r="M39" s="42"/>
      <c r="N39" s="43" t="str">
        <f>IF(M39="","",M39/$E$9)</f>
        <v/>
      </c>
      <c r="O39" s="43" t="str">
        <f>IF(M39="","",M39/$K$9)</f>
        <v/>
      </c>
      <c r="P39" s="44" t="str">
        <f>IF(M39="","",IF($K$9=M39,$L$9,IF(M39&gt;=$H$9,"призер","участник")))</f>
        <v/>
      </c>
      <c r="Q39" s="39"/>
      <c r="R39" s="47"/>
    </row>
    <row r="40" spans="1:18" x14ac:dyDescent="0.25">
      <c r="A40" s="21">
        <v>30</v>
      </c>
      <c r="B40" s="24" t="s">
        <v>6</v>
      </c>
      <c r="C40" s="25"/>
      <c r="D40" s="25"/>
      <c r="E40" s="25"/>
      <c r="F40" s="26"/>
      <c r="G40" s="27"/>
      <c r="H40" s="27"/>
      <c r="I40" s="39"/>
      <c r="J40" s="39"/>
      <c r="K40" s="40"/>
      <c r="L40" s="41"/>
      <c r="M40" s="42"/>
      <c r="N40" s="43" t="str">
        <f>IF(M40="","",M40/$E$9)</f>
        <v/>
      </c>
      <c r="O40" s="43" t="str">
        <f>IF(M40="","",M40/$K$9)</f>
        <v/>
      </c>
      <c r="P40" s="44" t="str">
        <f>IF(M40="","",IF($K$9=M40,$L$9,IF(M40&gt;=$H$9,"призер","участник")))</f>
        <v/>
      </c>
      <c r="Q40" s="39"/>
      <c r="R40" s="47"/>
    </row>
    <row r="41" spans="1:18" x14ac:dyDescent="0.25">
      <c r="A41" s="21">
        <v>31</v>
      </c>
      <c r="B41" s="24" t="s">
        <v>6</v>
      </c>
      <c r="C41" s="25"/>
      <c r="D41" s="25"/>
      <c r="E41" s="25"/>
      <c r="F41" s="26"/>
      <c r="G41" s="27"/>
      <c r="H41" s="27"/>
      <c r="I41" s="39"/>
      <c r="J41" s="39"/>
      <c r="K41" s="40"/>
      <c r="L41" s="41"/>
      <c r="M41" s="42"/>
      <c r="N41" s="43" t="str">
        <f>IF(M41="","",M41/$E$9)</f>
        <v/>
      </c>
      <c r="O41" s="43" t="str">
        <f>IF(M41="","",M41/$K$9)</f>
        <v/>
      </c>
      <c r="P41" s="44" t="str">
        <f>IF(M41="","",IF($K$9=M41,$L$9,IF(M41&gt;=$H$9,"призер","участник")))</f>
        <v/>
      </c>
      <c r="Q41" s="39"/>
      <c r="R41" s="47"/>
    </row>
    <row r="42" spans="1:18" x14ac:dyDescent="0.25">
      <c r="A42" s="21">
        <v>32</v>
      </c>
      <c r="B42" s="24" t="s">
        <v>6</v>
      </c>
      <c r="C42" s="25"/>
      <c r="D42" s="25"/>
      <c r="E42" s="25"/>
      <c r="F42" s="26"/>
      <c r="G42" s="27"/>
      <c r="H42" s="27"/>
      <c r="I42" s="39"/>
      <c r="J42" s="39"/>
      <c r="K42" s="40"/>
      <c r="L42" s="41"/>
      <c r="M42" s="42"/>
      <c r="N42" s="43" t="str">
        <f>IF(M42="","",M42/$E$9)</f>
        <v/>
      </c>
      <c r="O42" s="43" t="str">
        <f>IF(M42="","",M42/$K$9)</f>
        <v/>
      </c>
      <c r="P42" s="44" t="str">
        <f>IF(M42="","",IF($K$9=M42,$L$9,IF(M42&gt;=$H$9,"призер","участник")))</f>
        <v/>
      </c>
      <c r="Q42" s="39"/>
      <c r="R42" s="47"/>
    </row>
    <row r="43" spans="1:18" x14ac:dyDescent="0.25">
      <c r="A43" s="21">
        <v>33</v>
      </c>
      <c r="B43" s="24" t="s">
        <v>6</v>
      </c>
      <c r="C43" s="25"/>
      <c r="D43" s="25"/>
      <c r="E43" s="25"/>
      <c r="F43" s="26"/>
      <c r="G43" s="31"/>
      <c r="H43" s="31"/>
      <c r="I43" s="39"/>
      <c r="J43" s="39"/>
      <c r="K43" s="40"/>
      <c r="L43" s="41"/>
      <c r="M43" s="42"/>
      <c r="N43" s="43" t="str">
        <f>IF(M43="","",M43/$E$9)</f>
        <v/>
      </c>
      <c r="O43" s="43" t="str">
        <f>IF(M43="","",M43/$K$9)</f>
        <v/>
      </c>
      <c r="P43" s="44" t="str">
        <f>IF(M43="","",IF($K$9=M43,$L$9,IF(M43&gt;=$H$9,"призер","участник")))</f>
        <v/>
      </c>
      <c r="Q43" s="39"/>
      <c r="R43" s="47"/>
    </row>
    <row r="44" spans="1:18" x14ac:dyDescent="0.25">
      <c r="A44" s="21">
        <v>34</v>
      </c>
      <c r="B44" s="24" t="s">
        <v>6</v>
      </c>
      <c r="C44" s="25"/>
      <c r="D44" s="25"/>
      <c r="E44" s="25"/>
      <c r="F44" s="26"/>
      <c r="G44" s="27"/>
      <c r="H44" s="27"/>
      <c r="I44" s="39"/>
      <c r="J44" s="39"/>
      <c r="K44" s="40"/>
      <c r="L44" s="41"/>
      <c r="M44" s="42"/>
      <c r="N44" s="43" t="str">
        <f>IF(M44="","",M44/$E$9)</f>
        <v/>
      </c>
      <c r="O44" s="43" t="str">
        <f>IF(M44="","",M44/$K$9)</f>
        <v/>
      </c>
      <c r="P44" s="44" t="str">
        <f>IF(M44="","",IF($K$9=M44,$L$9,IF(M44&gt;=$H$9,"призер","участник")))</f>
        <v/>
      </c>
      <c r="Q44" s="39"/>
      <c r="R44" s="47"/>
    </row>
    <row r="45" spans="1:18" x14ac:dyDescent="0.25">
      <c r="A45" s="21">
        <v>35</v>
      </c>
      <c r="B45" s="24" t="s">
        <v>6</v>
      </c>
      <c r="C45" s="25"/>
      <c r="D45" s="25"/>
      <c r="E45" s="25"/>
      <c r="F45" s="26"/>
      <c r="G45" s="31"/>
      <c r="H45" s="31"/>
      <c r="I45" s="39"/>
      <c r="J45" s="39"/>
      <c r="K45" s="40"/>
      <c r="L45" s="41"/>
      <c r="M45" s="42"/>
      <c r="N45" s="43" t="str">
        <f>IF(M45="","",M45/$E$9)</f>
        <v/>
      </c>
      <c r="O45" s="43" t="str">
        <f>IF(M45="","",M45/$K$9)</f>
        <v/>
      </c>
      <c r="P45" s="44" t="str">
        <f>IF(M45="","",IF($K$9=M45,$L$9,IF(M45&gt;=$H$9,"призер","участник")))</f>
        <v/>
      </c>
      <c r="Q45" s="39"/>
      <c r="R45" s="47"/>
    </row>
    <row r="46" spans="1:18" x14ac:dyDescent="0.25">
      <c r="A46" s="21">
        <v>36</v>
      </c>
      <c r="B46" s="24" t="s">
        <v>6</v>
      </c>
      <c r="C46" s="25"/>
      <c r="D46" s="25"/>
      <c r="E46" s="25"/>
      <c r="F46" s="26"/>
      <c r="G46" s="27"/>
      <c r="H46" s="27"/>
      <c r="I46" s="39"/>
      <c r="J46" s="39"/>
      <c r="K46" s="40"/>
      <c r="L46" s="41"/>
      <c r="M46" s="42"/>
      <c r="N46" s="43" t="str">
        <f>IF(M46="","",M46/$E$9)</f>
        <v/>
      </c>
      <c r="O46" s="43" t="str">
        <f>IF(M46="","",M46/$K$9)</f>
        <v/>
      </c>
      <c r="P46" s="44" t="str">
        <f>IF(M46="","",IF($K$9=M46,$L$9,IF(M46&gt;=$H$9,"призер","участник")))</f>
        <v/>
      </c>
      <c r="Q46" s="39"/>
      <c r="R46" s="47"/>
    </row>
    <row r="47" spans="1:18" x14ac:dyDescent="0.25">
      <c r="A47" s="21">
        <v>37</v>
      </c>
      <c r="B47" s="24" t="s">
        <v>6</v>
      </c>
      <c r="C47" s="25"/>
      <c r="D47" s="25"/>
      <c r="E47" s="25"/>
      <c r="F47" s="26"/>
      <c r="G47" s="31"/>
      <c r="H47" s="31"/>
      <c r="I47" s="39"/>
      <c r="J47" s="39"/>
      <c r="K47" s="40"/>
      <c r="L47" s="41"/>
      <c r="M47" s="42"/>
      <c r="N47" s="43" t="str">
        <f>IF(M47="","",M47/$E$9)</f>
        <v/>
      </c>
      <c r="O47" s="43" t="str">
        <f>IF(M47="","",M47/$K$9)</f>
        <v/>
      </c>
      <c r="P47" s="44" t="str">
        <f>IF(M47="","",IF($K$9=M47,$L$9,IF(M47&gt;=$H$9,"призер","участник")))</f>
        <v/>
      </c>
      <c r="Q47" s="39"/>
      <c r="R47" s="47"/>
    </row>
    <row r="48" spans="1:18" x14ac:dyDescent="0.25">
      <c r="A48" s="21">
        <v>38</v>
      </c>
      <c r="B48" s="24" t="s">
        <v>6</v>
      </c>
      <c r="C48" s="25"/>
      <c r="D48" s="25"/>
      <c r="E48" s="25"/>
      <c r="F48" s="26"/>
      <c r="G48" s="27"/>
      <c r="H48" s="27"/>
      <c r="I48" s="39"/>
      <c r="J48" s="39"/>
      <c r="K48" s="40"/>
      <c r="L48" s="41"/>
      <c r="M48" s="42"/>
      <c r="N48" s="43" t="str">
        <f>IF(M48="","",M48/$E$9)</f>
        <v/>
      </c>
      <c r="O48" s="43" t="str">
        <f>IF(M48="","",M48/$K$9)</f>
        <v/>
      </c>
      <c r="P48" s="44" t="str">
        <f>IF(M48="","",IF($K$9=M48,$L$9,IF(M48&gt;=$H$9,"призер","участник")))</f>
        <v/>
      </c>
      <c r="Q48" s="39"/>
      <c r="R48" s="47"/>
    </row>
    <row r="49" spans="1:18" x14ac:dyDescent="0.25">
      <c r="A49" s="21">
        <v>39</v>
      </c>
      <c r="B49" s="24" t="s">
        <v>6</v>
      </c>
      <c r="C49" s="25"/>
      <c r="D49" s="25"/>
      <c r="E49" s="25"/>
      <c r="F49" s="26"/>
      <c r="G49" s="31"/>
      <c r="H49" s="31"/>
      <c r="I49" s="39"/>
      <c r="J49" s="39"/>
      <c r="K49" s="40"/>
      <c r="L49" s="41"/>
      <c r="M49" s="42"/>
      <c r="N49" s="43" t="str">
        <f>IF(M49="","",M49/$E$9)</f>
        <v/>
      </c>
      <c r="O49" s="43" t="str">
        <f>IF(M49="","",M49/$K$9)</f>
        <v/>
      </c>
      <c r="P49" s="44" t="str">
        <f>IF(M49="","",IF($K$9=M49,$L$9,IF(M49&gt;=$H$9,"призер","участник")))</f>
        <v/>
      </c>
      <c r="Q49" s="39"/>
      <c r="R49" s="47"/>
    </row>
    <row r="50" spans="1:18" x14ac:dyDescent="0.25">
      <c r="A50" s="21">
        <v>40</v>
      </c>
      <c r="B50" s="24" t="s">
        <v>6</v>
      </c>
      <c r="C50" s="25"/>
      <c r="D50" s="25"/>
      <c r="E50" s="25"/>
      <c r="F50" s="26"/>
      <c r="G50" s="27"/>
      <c r="H50" s="27"/>
      <c r="I50" s="39"/>
      <c r="J50" s="39"/>
      <c r="K50" s="40"/>
      <c r="L50" s="41"/>
      <c r="M50" s="42"/>
      <c r="N50" s="43" t="str">
        <f>IF(M50="","",M50/$E$9)</f>
        <v/>
      </c>
      <c r="O50" s="43" t="str">
        <f>IF(M50="","",M50/$K$9)</f>
        <v/>
      </c>
      <c r="P50" s="44" t="str">
        <f>IF(M50="","",IF($K$9=M50,$L$9,IF(M50&gt;=$H$9,"призер","участник")))</f>
        <v/>
      </c>
      <c r="Q50" s="39"/>
      <c r="R50" s="47"/>
    </row>
    <row r="51" spans="1:18" x14ac:dyDescent="0.25">
      <c r="A51" s="21">
        <v>41</v>
      </c>
      <c r="B51" s="24" t="s">
        <v>6</v>
      </c>
      <c r="C51" s="25"/>
      <c r="D51" s="25"/>
      <c r="E51" s="25"/>
      <c r="F51" s="26"/>
      <c r="G51" s="31"/>
      <c r="H51" s="31"/>
      <c r="I51" s="39"/>
      <c r="J51" s="39"/>
      <c r="K51" s="40"/>
      <c r="L51" s="41"/>
      <c r="M51" s="42"/>
      <c r="N51" s="43" t="str">
        <f>IF(M51="","",M51/$E$9)</f>
        <v/>
      </c>
      <c r="O51" s="43" t="str">
        <f>IF(M51="","",M51/$K$9)</f>
        <v/>
      </c>
      <c r="P51" s="44" t="str">
        <f>IF(M51="","",IF($K$9=M51,$L$9,IF(M51&gt;=$H$9,"призер","участник")))</f>
        <v/>
      </c>
      <c r="Q51" s="39"/>
      <c r="R51" s="47"/>
    </row>
    <row r="52" spans="1:18" x14ac:dyDescent="0.25">
      <c r="A52" s="21">
        <v>42</v>
      </c>
      <c r="B52" s="24" t="s">
        <v>6</v>
      </c>
      <c r="C52" s="25"/>
      <c r="D52" s="25"/>
      <c r="E52" s="25"/>
      <c r="F52" s="26"/>
      <c r="G52" s="27"/>
      <c r="H52" s="27"/>
      <c r="I52" s="39"/>
      <c r="J52" s="39"/>
      <c r="K52" s="40"/>
      <c r="L52" s="41"/>
      <c r="M52" s="42"/>
      <c r="N52" s="43" t="str">
        <f>IF(M52="","",M52/$E$9)</f>
        <v/>
      </c>
      <c r="O52" s="43" t="str">
        <f>IF(M52="","",M52/$K$9)</f>
        <v/>
      </c>
      <c r="P52" s="44" t="str">
        <f>IF(M52="","",IF($K$9=M52,$L$9,IF(M52&gt;=$H$9,"призер","участник")))</f>
        <v/>
      </c>
      <c r="Q52" s="39"/>
      <c r="R52" s="47"/>
    </row>
    <row r="53" spans="1:18" x14ac:dyDescent="0.25">
      <c r="A53" s="21">
        <v>43</v>
      </c>
      <c r="B53" s="24" t="s">
        <v>6</v>
      </c>
      <c r="C53" s="25"/>
      <c r="D53" s="25"/>
      <c r="E53" s="25"/>
      <c r="F53" s="26"/>
      <c r="G53" s="31"/>
      <c r="H53" s="31"/>
      <c r="I53" s="39"/>
      <c r="J53" s="39"/>
      <c r="K53" s="40"/>
      <c r="L53" s="41"/>
      <c r="M53" s="42"/>
      <c r="N53" s="43" t="str">
        <f>IF(M53="","",M53/$E$9)</f>
        <v/>
      </c>
      <c r="O53" s="43" t="str">
        <f>IF(M53="","",M53/$K$9)</f>
        <v/>
      </c>
      <c r="P53" s="44" t="str">
        <f>IF(M53="","",IF($K$9=M53,$L$9,IF(M53&gt;=$H$9,"призер","участник")))</f>
        <v/>
      </c>
      <c r="Q53" s="39"/>
      <c r="R53" s="47"/>
    </row>
    <row r="54" spans="1:18" x14ac:dyDescent="0.25">
      <c r="A54" s="21">
        <v>44</v>
      </c>
      <c r="B54" s="24" t="s">
        <v>6</v>
      </c>
      <c r="C54" s="25"/>
      <c r="D54" s="25"/>
      <c r="E54" s="25"/>
      <c r="F54" s="26"/>
      <c r="G54" s="27"/>
      <c r="H54" s="27"/>
      <c r="I54" s="39"/>
      <c r="J54" s="39"/>
      <c r="K54" s="40"/>
      <c r="L54" s="41"/>
      <c r="M54" s="42"/>
      <c r="N54" s="43" t="str">
        <f>IF(M54="","",M54/$E$9)</f>
        <v/>
      </c>
      <c r="O54" s="43" t="str">
        <f>IF(M54="","",M54/$K$9)</f>
        <v/>
      </c>
      <c r="P54" s="44" t="str">
        <f>IF(M54="","",IF($K$9=M54,$L$9,IF(M54&gt;=$H$9,"призер","участник")))</f>
        <v/>
      </c>
      <c r="Q54" s="39"/>
      <c r="R54" s="47"/>
    </row>
    <row r="55" spans="1:18" x14ac:dyDescent="0.25">
      <c r="A55" s="21">
        <v>45</v>
      </c>
      <c r="B55" s="24" t="s">
        <v>6</v>
      </c>
      <c r="C55" s="25"/>
      <c r="D55" s="25"/>
      <c r="E55" s="25"/>
      <c r="F55" s="26"/>
      <c r="G55" s="31"/>
      <c r="H55" s="31"/>
      <c r="I55" s="39"/>
      <c r="J55" s="39"/>
      <c r="K55" s="40"/>
      <c r="L55" s="41"/>
      <c r="M55" s="42"/>
      <c r="N55" s="43" t="str">
        <f>IF(M55="","",M55/$E$9)</f>
        <v/>
      </c>
      <c r="O55" s="43" t="str">
        <f>IF(M55="","",M55/$K$9)</f>
        <v/>
      </c>
      <c r="P55" s="44" t="str">
        <f>IF(M55="","",IF($K$9=M55,$L$9,IF(M55&gt;=$H$9,"призер","участник")))</f>
        <v/>
      </c>
      <c r="Q55" s="39"/>
      <c r="R55" s="47"/>
    </row>
    <row r="56" spans="1:18" x14ac:dyDescent="0.25">
      <c r="A56" s="21">
        <v>46</v>
      </c>
      <c r="B56" s="24" t="s">
        <v>6</v>
      </c>
      <c r="C56" s="25"/>
      <c r="D56" s="25"/>
      <c r="E56" s="25"/>
      <c r="F56" s="26"/>
      <c r="G56" s="27"/>
      <c r="H56" s="27"/>
      <c r="I56" s="39"/>
      <c r="J56" s="39"/>
      <c r="K56" s="40"/>
      <c r="L56" s="41"/>
      <c r="M56" s="42"/>
      <c r="N56" s="43" t="str">
        <f>IF(M56="","",M56/$E$9)</f>
        <v/>
      </c>
      <c r="O56" s="43" t="str">
        <f>IF(M56="","",M56/$K$9)</f>
        <v/>
      </c>
      <c r="P56" s="44" t="str">
        <f>IF(M56="","",IF($K$9=M56,$L$9,IF(M56&gt;=$H$9,"призер","участник")))</f>
        <v/>
      </c>
      <c r="Q56" s="39"/>
      <c r="R56" s="47"/>
    </row>
    <row r="57" spans="1:18" x14ac:dyDescent="0.25">
      <c r="A57" s="21">
        <v>47</v>
      </c>
      <c r="B57" s="24" t="s">
        <v>6</v>
      </c>
      <c r="C57" s="25"/>
      <c r="D57" s="25"/>
      <c r="E57" s="25"/>
      <c r="F57" s="26"/>
      <c r="G57" s="31"/>
      <c r="H57" s="31"/>
      <c r="I57" s="39"/>
      <c r="J57" s="39"/>
      <c r="K57" s="40"/>
      <c r="L57" s="41"/>
      <c r="M57" s="42"/>
      <c r="N57" s="43" t="str">
        <f>IF(M57="","",M57/$E$9)</f>
        <v/>
      </c>
      <c r="O57" s="43" t="str">
        <f>IF(M57="","",M57/$K$9)</f>
        <v/>
      </c>
      <c r="P57" s="44" t="str">
        <f>IF(M57="","",IF($K$9=M57,$L$9,IF(M57&gt;=$H$9,"призер","участник")))</f>
        <v/>
      </c>
      <c r="Q57" s="39"/>
      <c r="R57" s="47"/>
    </row>
    <row r="58" spans="1:18" x14ac:dyDescent="0.25">
      <c r="A58" s="21">
        <v>48</v>
      </c>
      <c r="B58" s="24" t="s">
        <v>6</v>
      </c>
      <c r="C58" s="25"/>
      <c r="D58" s="25"/>
      <c r="E58" s="25"/>
      <c r="F58" s="26"/>
      <c r="G58" s="27"/>
      <c r="H58" s="27"/>
      <c r="I58" s="39"/>
      <c r="J58" s="39"/>
      <c r="K58" s="40"/>
      <c r="L58" s="41"/>
      <c r="M58" s="42"/>
      <c r="N58" s="43" t="str">
        <f>IF(M58="","",M58/$E$9)</f>
        <v/>
      </c>
      <c r="O58" s="43" t="str">
        <f>IF(M58="","",M58/$K$9)</f>
        <v/>
      </c>
      <c r="P58" s="44" t="str">
        <f>IF(M58="","",IF($K$9=M58,$L$9,IF(M58&gt;=$H$9,"призер","участник")))</f>
        <v/>
      </c>
      <c r="Q58" s="39"/>
      <c r="R58" s="47"/>
    </row>
    <row r="59" spans="1:18" x14ac:dyDescent="0.25">
      <c r="A59" s="21">
        <v>49</v>
      </c>
      <c r="B59" s="24" t="s">
        <v>6</v>
      </c>
      <c r="C59" s="25"/>
      <c r="D59" s="25"/>
      <c r="E59" s="25"/>
      <c r="F59" s="26"/>
      <c r="G59" s="31"/>
      <c r="H59" s="31"/>
      <c r="I59" s="39"/>
      <c r="J59" s="39"/>
      <c r="K59" s="40"/>
      <c r="L59" s="41"/>
      <c r="M59" s="42"/>
      <c r="N59" s="43" t="str">
        <f>IF(M59="","",M59/$E$9)</f>
        <v/>
      </c>
      <c r="O59" s="43" t="str">
        <f>IF(M59="","",M59/$K$9)</f>
        <v/>
      </c>
      <c r="P59" s="44" t="str">
        <f>IF(M59="","",IF($K$9=M59,$L$9,IF(M59&gt;=$H$9,"призер","участник")))</f>
        <v/>
      </c>
      <c r="Q59" s="39"/>
      <c r="R59" s="47"/>
    </row>
    <row r="60" spans="1:18" x14ac:dyDescent="0.25">
      <c r="A60" s="21">
        <v>50</v>
      </c>
      <c r="B60" s="24" t="s">
        <v>6</v>
      </c>
      <c r="C60" s="25"/>
      <c r="D60" s="25"/>
      <c r="E60" s="25"/>
      <c r="F60" s="26"/>
      <c r="G60" s="27"/>
      <c r="H60" s="27"/>
      <c r="I60" s="39"/>
      <c r="J60" s="39"/>
      <c r="K60" s="40"/>
      <c r="L60" s="41"/>
      <c r="M60" s="42"/>
      <c r="N60" s="43" t="str">
        <f>IF(M60="","",M60/$E$9)</f>
        <v/>
      </c>
      <c r="O60" s="43" t="str">
        <f>IF(M60="","",M60/$K$9)</f>
        <v/>
      </c>
      <c r="P60" s="44" t="str">
        <f>IF(M60="","",IF($K$9=M60,$L$9,IF(M60&gt;=$H$9,"призер","участник")))</f>
        <v/>
      </c>
      <c r="Q60" s="39"/>
      <c r="R60" s="47"/>
    </row>
    <row r="62" spans="1:18" x14ac:dyDescent="0.25">
      <c r="B62" s="32" t="s">
        <v>38</v>
      </c>
      <c r="C62" s="10" t="s">
        <v>107</v>
      </c>
      <c r="D62" s="10" t="s">
        <v>134</v>
      </c>
    </row>
    <row r="63" spans="1:18" x14ac:dyDescent="0.25">
      <c r="C63" s="10" t="s">
        <v>109</v>
      </c>
      <c r="D63" s="10" t="s">
        <v>110</v>
      </c>
    </row>
    <row r="64" spans="1:18" x14ac:dyDescent="0.25">
      <c r="D64" s="10" t="s">
        <v>111</v>
      </c>
    </row>
    <row r="65" spans="4:4" x14ac:dyDescent="0.25">
      <c r="D65" s="10" t="s">
        <v>112</v>
      </c>
    </row>
    <row r="66" spans="4:4" x14ac:dyDescent="0.25">
      <c r="D66" s="10" t="s">
        <v>113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>
    <sortState ref="A11:R60">
      <sortCondition descending="1" ref="M10:M60"/>
    </sortState>
  </autoFilter>
  <mergeCells count="3">
    <mergeCell ref="A1:R1"/>
    <mergeCell ref="C2:P2"/>
    <mergeCell ref="C9:D9"/>
  </mergeCells>
  <conditionalFormatting sqref="C4">
    <cfRule type="expression" dxfId="11" priority="4" stopIfTrue="1">
      <formula>ISBLANK(C4)</formula>
    </cfRule>
  </conditionalFormatting>
  <conditionalFormatting sqref="C5">
    <cfRule type="expression" dxfId="10" priority="3" stopIfTrue="1">
      <formula>ISBLANK(C5)</formula>
    </cfRule>
  </conditionalFormatting>
  <conditionalFormatting sqref="C8">
    <cfRule type="expression" dxfId="9" priority="2" stopIfTrue="1">
      <formula>ISBLANK(C8)</formula>
    </cfRule>
  </conditionalFormatting>
  <conditionalFormatting sqref="E9">
    <cfRule type="expression" dxfId="8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6"/>
  <sheetViews>
    <sheetView topLeftCell="A6" workbookViewId="0">
      <selection activeCell="F11" sqref="F11:I22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21" ht="32.25" customHeight="1" x14ac:dyDescent="0.25">
      <c r="B2" s="11"/>
      <c r="C2" s="58" t="s">
        <v>198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48" t="s">
        <v>1</v>
      </c>
      <c r="R2" s="49">
        <f>COUNTA(M11:M60)</f>
        <v>12</v>
      </c>
    </row>
    <row r="3" spans="1:2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8"/>
      <c r="R3" s="49"/>
    </row>
    <row r="4" spans="1:21" x14ac:dyDescent="0.25">
      <c r="A4" s="13" t="s">
        <v>2</v>
      </c>
      <c r="B4" s="14"/>
      <c r="C4" s="13" t="s">
        <v>115</v>
      </c>
      <c r="E4" s="15" t="s">
        <v>3</v>
      </c>
      <c r="F4" s="16"/>
      <c r="Q4" s="19" t="s">
        <v>4</v>
      </c>
      <c r="R4" s="50">
        <f>COUNTIF(P11:P60,"победитель")</f>
        <v>1</v>
      </c>
    </row>
    <row r="5" spans="1:21" x14ac:dyDescent="0.25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49">
        <f>COUNTIF(P11:P60,"призер")</f>
        <v>2</v>
      </c>
    </row>
    <row r="6" spans="1:21" x14ac:dyDescent="0.25">
      <c r="A6" s="13" t="s">
        <v>9</v>
      </c>
      <c r="B6" s="14"/>
      <c r="C6" s="13" t="s">
        <v>10</v>
      </c>
      <c r="E6" s="16"/>
      <c r="F6" s="16"/>
      <c r="Q6" s="19" t="s">
        <v>11</v>
      </c>
      <c r="R6" s="49">
        <f>COUNTIF(P11:P60,"участник")</f>
        <v>9</v>
      </c>
    </row>
    <row r="7" spans="1:21" x14ac:dyDescent="0.25">
      <c r="A7" s="13" t="s">
        <v>12</v>
      </c>
      <c r="B7" s="14"/>
      <c r="C7" s="13">
        <v>10</v>
      </c>
      <c r="E7" s="16"/>
      <c r="F7" s="16"/>
      <c r="P7" s="33"/>
      <c r="Q7" s="19" t="s">
        <v>13</v>
      </c>
      <c r="R7" s="51">
        <v>0.45</v>
      </c>
    </row>
    <row r="8" spans="1:21" x14ac:dyDescent="0.25">
      <c r="A8" s="13" t="s">
        <v>14</v>
      </c>
      <c r="B8" s="14"/>
      <c r="C8" s="17">
        <v>45931</v>
      </c>
      <c r="F8" s="16"/>
      <c r="Q8" s="52" t="s">
        <v>15</v>
      </c>
      <c r="R8" s="51">
        <f>(R4+R5)/R2</f>
        <v>0.25</v>
      </c>
    </row>
    <row r="9" spans="1:21" x14ac:dyDescent="0.25">
      <c r="C9" s="59" t="s">
        <v>16</v>
      </c>
      <c r="D9" s="59"/>
      <c r="E9" s="18">
        <v>100</v>
      </c>
      <c r="G9" s="19" t="s">
        <v>17</v>
      </c>
      <c r="H9" s="55">
        <f>E9/2</f>
        <v>50</v>
      </c>
      <c r="J9" s="34" t="s">
        <v>18</v>
      </c>
      <c r="K9" s="35">
        <f>MAX(M11:M60)</f>
        <v>27</v>
      </c>
      <c r="L9" s="36" t="str">
        <f>IF(K9*100/E9&gt;=50,"победитель","участник")</f>
        <v>участник</v>
      </c>
      <c r="P9" s="37">
        <f>R8-45%</f>
        <v>-0.2</v>
      </c>
      <c r="Q9" s="19" t="s">
        <v>19</v>
      </c>
      <c r="R9" s="53">
        <f>IF((R2*P9)&gt;0,(R2*P9),0)</f>
        <v>0</v>
      </c>
    </row>
    <row r="10" spans="1:21" ht="90" x14ac:dyDescent="0.25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38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4"/>
      <c r="T10" s="54"/>
      <c r="U10" s="54"/>
    </row>
    <row r="11" spans="1:21" s="9" customFormat="1" ht="12.95" customHeight="1" x14ac:dyDescent="0.2">
      <c r="A11" s="21">
        <v>1</v>
      </c>
      <c r="B11" s="24" t="s">
        <v>6</v>
      </c>
      <c r="C11" s="25" t="s">
        <v>88</v>
      </c>
      <c r="D11" s="25" t="s">
        <v>104</v>
      </c>
      <c r="E11" s="25" t="s">
        <v>42</v>
      </c>
      <c r="F11" s="26"/>
      <c r="G11" s="27"/>
      <c r="H11" s="27"/>
      <c r="I11" s="39"/>
      <c r="J11" s="39" t="s">
        <v>44</v>
      </c>
      <c r="K11" s="40">
        <v>10</v>
      </c>
      <c r="L11" s="41" t="s">
        <v>199</v>
      </c>
      <c r="M11" s="42">
        <v>27</v>
      </c>
      <c r="N11" s="43">
        <f>IF(M11="","",M11/$E$9)</f>
        <v>0.27</v>
      </c>
      <c r="O11" s="43">
        <f>IF(M11="","",M11/$K$9)</f>
        <v>1</v>
      </c>
      <c r="P11" s="44" t="s">
        <v>232</v>
      </c>
      <c r="Q11" s="39" t="s">
        <v>46</v>
      </c>
      <c r="R11" s="47" t="s">
        <v>118</v>
      </c>
    </row>
    <row r="12" spans="1:21" s="9" customFormat="1" ht="12.95" customHeight="1" x14ac:dyDescent="0.2">
      <c r="A12" s="21">
        <v>2</v>
      </c>
      <c r="B12" s="24" t="s">
        <v>6</v>
      </c>
      <c r="C12" s="25" t="s">
        <v>73</v>
      </c>
      <c r="D12" s="25" t="s">
        <v>55</v>
      </c>
      <c r="E12" s="25" t="s">
        <v>43</v>
      </c>
      <c r="F12" s="26"/>
      <c r="G12" s="27"/>
      <c r="H12" s="27"/>
      <c r="I12" s="39"/>
      <c r="J12" s="39" t="s">
        <v>44</v>
      </c>
      <c r="K12" s="40">
        <v>10</v>
      </c>
      <c r="L12" s="41" t="s">
        <v>200</v>
      </c>
      <c r="M12" s="42">
        <v>26</v>
      </c>
      <c r="N12" s="43">
        <f>IF(M12="","",M12/$E$9)</f>
        <v>0.26</v>
      </c>
      <c r="O12" s="43">
        <f>IF(M12="","",M12/$K$9)</f>
        <v>0.96296296296296291</v>
      </c>
      <c r="P12" s="44" t="s">
        <v>231</v>
      </c>
      <c r="Q12" s="39" t="s">
        <v>46</v>
      </c>
      <c r="R12" s="47" t="s">
        <v>118</v>
      </c>
    </row>
    <row r="13" spans="1:21" x14ac:dyDescent="0.25">
      <c r="A13" s="21">
        <v>7</v>
      </c>
      <c r="B13" s="24" t="s">
        <v>6</v>
      </c>
      <c r="C13" s="25" t="s">
        <v>57</v>
      </c>
      <c r="D13" s="25" t="s">
        <v>48</v>
      </c>
      <c r="E13" s="25" t="s">
        <v>67</v>
      </c>
      <c r="F13" s="26"/>
      <c r="G13" s="27"/>
      <c r="H13" s="27"/>
      <c r="I13" s="39"/>
      <c r="J13" s="39" t="s">
        <v>44</v>
      </c>
      <c r="K13" s="40">
        <v>10</v>
      </c>
      <c r="L13" s="41" t="s">
        <v>205</v>
      </c>
      <c r="M13" s="42">
        <v>26</v>
      </c>
      <c r="N13" s="43">
        <f>IF(M13="","",M13/$E$9)</f>
        <v>0.26</v>
      </c>
      <c r="O13" s="43">
        <f>IF(M13="","",M13/$K$9)</f>
        <v>0.96296296296296291</v>
      </c>
      <c r="P13" s="44" t="s">
        <v>231</v>
      </c>
      <c r="Q13" s="39" t="s">
        <v>46</v>
      </c>
      <c r="R13" s="47" t="s">
        <v>118</v>
      </c>
    </row>
    <row r="14" spans="1:21" x14ac:dyDescent="0.25">
      <c r="A14" s="21">
        <v>3</v>
      </c>
      <c r="B14" s="24" t="s">
        <v>6</v>
      </c>
      <c r="C14" s="25" t="s">
        <v>55</v>
      </c>
      <c r="D14" s="25" t="s">
        <v>57</v>
      </c>
      <c r="E14" s="25" t="s">
        <v>43</v>
      </c>
      <c r="F14" s="28"/>
      <c r="G14" s="27"/>
      <c r="H14" s="27"/>
      <c r="I14" s="45"/>
      <c r="J14" s="45" t="s">
        <v>44</v>
      </c>
      <c r="K14" s="46">
        <v>10</v>
      </c>
      <c r="L14" s="41" t="s">
        <v>201</v>
      </c>
      <c r="M14" s="42">
        <v>24</v>
      </c>
      <c r="N14" s="43">
        <f>IF(M14="","",M14/$E$9)</f>
        <v>0.24</v>
      </c>
      <c r="O14" s="43">
        <f>IF(M14="","",M14/$K$9)</f>
        <v>0.88888888888888884</v>
      </c>
      <c r="P14" s="44" t="str">
        <f>IF(M14="","",IF($K$9=M14,$L$9,IF(M14&gt;=$H$9,"призер","участник")))</f>
        <v>участник</v>
      </c>
      <c r="Q14" s="39" t="s">
        <v>51</v>
      </c>
      <c r="R14" s="47" t="s">
        <v>118</v>
      </c>
    </row>
    <row r="15" spans="1:21" x14ac:dyDescent="0.25">
      <c r="A15" s="21">
        <v>9</v>
      </c>
      <c r="B15" s="24" t="s">
        <v>6</v>
      </c>
      <c r="C15" s="25" t="s">
        <v>59</v>
      </c>
      <c r="D15" s="25" t="s">
        <v>65</v>
      </c>
      <c r="E15" s="25" t="s">
        <v>48</v>
      </c>
      <c r="F15" s="26"/>
      <c r="G15" s="27"/>
      <c r="H15" s="27"/>
      <c r="I15" s="39"/>
      <c r="J15" s="39" t="s">
        <v>44</v>
      </c>
      <c r="K15" s="40">
        <v>10</v>
      </c>
      <c r="L15" s="41" t="s">
        <v>207</v>
      </c>
      <c r="M15" s="42">
        <v>23</v>
      </c>
      <c r="N15" s="43">
        <f>IF(M15="","",M15/$E$9)</f>
        <v>0.23</v>
      </c>
      <c r="O15" s="43">
        <f>IF(M15="","",M15/$K$9)</f>
        <v>0.85185185185185186</v>
      </c>
      <c r="P15" s="44" t="str">
        <f>IF(M15="","",IF($K$9=M15,$L$9,IF(M15&gt;=$H$9,"призер","участник")))</f>
        <v>участник</v>
      </c>
      <c r="Q15" s="39" t="s">
        <v>46</v>
      </c>
      <c r="R15" s="47" t="s">
        <v>118</v>
      </c>
    </row>
    <row r="16" spans="1:21" x14ac:dyDescent="0.25">
      <c r="A16" s="21">
        <v>10</v>
      </c>
      <c r="B16" s="24" t="s">
        <v>6</v>
      </c>
      <c r="C16" s="25" t="s">
        <v>55</v>
      </c>
      <c r="D16" s="25" t="s">
        <v>43</v>
      </c>
      <c r="E16" s="25" t="s">
        <v>61</v>
      </c>
      <c r="F16" s="26"/>
      <c r="G16" s="27"/>
      <c r="H16" s="27"/>
      <c r="I16" s="39"/>
      <c r="J16" s="39" t="s">
        <v>44</v>
      </c>
      <c r="K16" s="40">
        <v>10</v>
      </c>
      <c r="L16" s="41" t="s">
        <v>208</v>
      </c>
      <c r="M16" s="42">
        <v>22</v>
      </c>
      <c r="N16" s="43">
        <f>IF(M16="","",M16/$E$9)</f>
        <v>0.22</v>
      </c>
      <c r="O16" s="43">
        <f>IF(M16="","",M16/$K$9)</f>
        <v>0.81481481481481477</v>
      </c>
      <c r="P16" s="44" t="str">
        <f>IF(M16="","",IF($K$9=M16,$L$9,IF(M16&gt;=$H$9,"призер","участник")))</f>
        <v>участник</v>
      </c>
      <c r="Q16" s="39" t="s">
        <v>46</v>
      </c>
      <c r="R16" s="47" t="s">
        <v>118</v>
      </c>
    </row>
    <row r="17" spans="1:18" x14ac:dyDescent="0.25">
      <c r="A17" s="21">
        <v>6</v>
      </c>
      <c r="B17" s="24" t="s">
        <v>6</v>
      </c>
      <c r="C17" s="25" t="s">
        <v>82</v>
      </c>
      <c r="D17" s="25" t="s">
        <v>43</v>
      </c>
      <c r="E17" s="25" t="s">
        <v>43</v>
      </c>
      <c r="F17" s="26"/>
      <c r="G17" s="27"/>
      <c r="H17" s="27"/>
      <c r="I17" s="39"/>
      <c r="J17" s="39" t="s">
        <v>44</v>
      </c>
      <c r="K17" s="40">
        <v>10</v>
      </c>
      <c r="L17" s="41" t="s">
        <v>204</v>
      </c>
      <c r="M17" s="42">
        <v>20</v>
      </c>
      <c r="N17" s="43">
        <f>IF(M17="","",M17/$E$9)</f>
        <v>0.2</v>
      </c>
      <c r="O17" s="43">
        <f>IF(M17="","",M17/$K$9)</f>
        <v>0.7407407407407407</v>
      </c>
      <c r="P17" s="44" t="str">
        <f>IF(M17="","",IF($K$9=M17,$L$9,IF(M17&gt;=$H$9,"призер","участник")))</f>
        <v>участник</v>
      </c>
      <c r="Q17" s="39" t="s">
        <v>46</v>
      </c>
      <c r="R17" s="47" t="s">
        <v>118</v>
      </c>
    </row>
    <row r="18" spans="1:18" x14ac:dyDescent="0.25">
      <c r="A18" s="21">
        <v>12</v>
      </c>
      <c r="B18" s="24" t="s">
        <v>6</v>
      </c>
      <c r="C18" s="25" t="s">
        <v>57</v>
      </c>
      <c r="D18" s="25" t="s">
        <v>48</v>
      </c>
      <c r="E18" s="25" t="s">
        <v>53</v>
      </c>
      <c r="F18" s="26"/>
      <c r="G18" s="27"/>
      <c r="H18" s="27"/>
      <c r="I18" s="39"/>
      <c r="J18" s="39" t="s">
        <v>44</v>
      </c>
      <c r="K18" s="40">
        <v>10</v>
      </c>
      <c r="L18" s="41" t="s">
        <v>210</v>
      </c>
      <c r="M18" s="42">
        <v>18</v>
      </c>
      <c r="N18" s="43">
        <f>IF(M18="","",M18/$E$9)</f>
        <v>0.18</v>
      </c>
      <c r="O18" s="43">
        <f>IF(M18="","",M18/$K$9)</f>
        <v>0.66666666666666663</v>
      </c>
      <c r="P18" s="44" t="str">
        <f>IF(M18="","",IF($K$9=M18,$L$9,IF(M18&gt;=$H$9,"призер","участник")))</f>
        <v>участник</v>
      </c>
      <c r="Q18" s="39" t="s">
        <v>46</v>
      </c>
      <c r="R18" s="47" t="s">
        <v>118</v>
      </c>
    </row>
    <row r="19" spans="1:18" x14ac:dyDescent="0.25">
      <c r="A19" s="21">
        <v>11</v>
      </c>
      <c r="B19" s="24" t="s">
        <v>6</v>
      </c>
      <c r="C19" s="25" t="s">
        <v>55</v>
      </c>
      <c r="D19" s="25" t="s">
        <v>80</v>
      </c>
      <c r="E19" s="25" t="s">
        <v>43</v>
      </c>
      <c r="F19" s="26"/>
      <c r="G19" s="27"/>
      <c r="H19" s="27"/>
      <c r="I19" s="39"/>
      <c r="J19" s="39" t="s">
        <v>44</v>
      </c>
      <c r="K19" s="40">
        <v>10</v>
      </c>
      <c r="L19" s="41" t="s">
        <v>209</v>
      </c>
      <c r="M19" s="42">
        <v>16</v>
      </c>
      <c r="N19" s="43">
        <f>IF(M19="","",M19/$E$9)</f>
        <v>0.16</v>
      </c>
      <c r="O19" s="43">
        <f>IF(M19="","",M19/$K$9)</f>
        <v>0.59259259259259256</v>
      </c>
      <c r="P19" s="44" t="str">
        <f>IF(M19="","",IF($K$9=M19,$L$9,IF(M19&gt;=$H$9,"призер","участник")))</f>
        <v>участник</v>
      </c>
      <c r="Q19" s="39" t="s">
        <v>46</v>
      </c>
      <c r="R19" s="47" t="s">
        <v>118</v>
      </c>
    </row>
    <row r="20" spans="1:18" x14ac:dyDescent="0.25">
      <c r="A20" s="21">
        <v>5</v>
      </c>
      <c r="B20" s="24" t="s">
        <v>6</v>
      </c>
      <c r="C20" s="25" t="s">
        <v>41</v>
      </c>
      <c r="D20" s="25" t="s">
        <v>57</v>
      </c>
      <c r="E20" s="25" t="s">
        <v>69</v>
      </c>
      <c r="F20" s="26"/>
      <c r="G20" s="27"/>
      <c r="H20" s="27"/>
      <c r="I20" s="39"/>
      <c r="J20" s="39" t="s">
        <v>44</v>
      </c>
      <c r="K20" s="40">
        <v>10</v>
      </c>
      <c r="L20" s="41" t="s">
        <v>203</v>
      </c>
      <c r="M20" s="42">
        <v>15</v>
      </c>
      <c r="N20" s="43">
        <f>IF(M20="","",M20/$E$9)</f>
        <v>0.15</v>
      </c>
      <c r="O20" s="43">
        <f>IF(M20="","",M20/$K$9)</f>
        <v>0.55555555555555558</v>
      </c>
      <c r="P20" s="44" t="str">
        <f>IF(M20="","",IF($K$9=M20,$L$9,IF(M20&gt;=$H$9,"призер","участник")))</f>
        <v>участник</v>
      </c>
      <c r="Q20" s="39" t="s">
        <v>46</v>
      </c>
      <c r="R20" s="47" t="s">
        <v>118</v>
      </c>
    </row>
    <row r="21" spans="1:18" x14ac:dyDescent="0.25">
      <c r="A21" s="21">
        <v>4</v>
      </c>
      <c r="B21" s="24" t="s">
        <v>6</v>
      </c>
      <c r="C21" s="25" t="s">
        <v>85</v>
      </c>
      <c r="D21" s="25" t="s">
        <v>69</v>
      </c>
      <c r="E21" s="25" t="s">
        <v>69</v>
      </c>
      <c r="F21" s="26"/>
      <c r="G21" s="27"/>
      <c r="H21" s="27"/>
      <c r="I21" s="39"/>
      <c r="J21" s="39" t="s">
        <v>44</v>
      </c>
      <c r="K21" s="40">
        <v>10</v>
      </c>
      <c r="L21" s="41" t="s">
        <v>202</v>
      </c>
      <c r="M21" s="42">
        <v>12</v>
      </c>
      <c r="N21" s="43">
        <f>IF(M21="","",M21/$E$9)</f>
        <v>0.12</v>
      </c>
      <c r="O21" s="43">
        <f>IF(M21="","",M21/$K$9)</f>
        <v>0.44444444444444442</v>
      </c>
      <c r="P21" s="44" t="str">
        <f>IF(M21="","",IF($K$9=M21,$L$9,IF(M21&gt;=$H$9,"призер","участник")))</f>
        <v>участник</v>
      </c>
      <c r="Q21" s="39" t="s">
        <v>46</v>
      </c>
      <c r="R21" s="47" t="s">
        <v>118</v>
      </c>
    </row>
    <row r="22" spans="1:18" x14ac:dyDescent="0.25">
      <c r="A22" s="21">
        <v>8</v>
      </c>
      <c r="B22" s="24" t="s">
        <v>6</v>
      </c>
      <c r="C22" s="25" t="s">
        <v>94</v>
      </c>
      <c r="D22" s="25" t="s">
        <v>55</v>
      </c>
      <c r="E22" s="25" t="s">
        <v>48</v>
      </c>
      <c r="F22" s="26"/>
      <c r="G22" s="27"/>
      <c r="H22" s="27"/>
      <c r="I22" s="39"/>
      <c r="J22" s="39" t="s">
        <v>44</v>
      </c>
      <c r="K22" s="40">
        <v>10</v>
      </c>
      <c r="L22" s="41" t="s">
        <v>206</v>
      </c>
      <c r="M22" s="42">
        <v>8</v>
      </c>
      <c r="N22" s="43">
        <f>IF(M22="","",M22/$E$9)</f>
        <v>0.08</v>
      </c>
      <c r="O22" s="43">
        <f>IF(M22="","",M22/$K$9)</f>
        <v>0.29629629629629628</v>
      </c>
      <c r="P22" s="44" t="str">
        <f>IF(M22="","",IF($K$9=M22,$L$9,IF(M22&gt;=$H$9,"призер","участник")))</f>
        <v>участник</v>
      </c>
      <c r="Q22" s="39" t="s">
        <v>51</v>
      </c>
      <c r="R22" s="47" t="s">
        <v>118</v>
      </c>
    </row>
    <row r="23" spans="1:18" x14ac:dyDescent="0.25">
      <c r="A23" s="21">
        <v>13</v>
      </c>
      <c r="B23" s="24" t="s">
        <v>6</v>
      </c>
      <c r="C23" s="25"/>
      <c r="D23" s="25"/>
      <c r="E23" s="25"/>
      <c r="F23" s="26"/>
      <c r="G23" s="27"/>
      <c r="H23" s="27"/>
      <c r="I23" s="39"/>
      <c r="J23" s="39"/>
      <c r="K23" s="40"/>
      <c r="L23" s="41"/>
      <c r="M23" s="42"/>
      <c r="N23" s="43" t="str">
        <f>IF(M23="","",M23/$E$9)</f>
        <v/>
      </c>
      <c r="O23" s="43" t="str">
        <f>IF(M23="","",M23/$K$9)</f>
        <v/>
      </c>
      <c r="P23" s="44" t="str">
        <f>IF(M23="","",IF($K$9=M23,$L$9,IF(M23&gt;=$H$9,"призер","участник")))</f>
        <v/>
      </c>
      <c r="Q23" s="39"/>
      <c r="R23" s="47"/>
    </row>
    <row r="24" spans="1:18" x14ac:dyDescent="0.25">
      <c r="A24" s="21">
        <v>14</v>
      </c>
      <c r="B24" s="24" t="s">
        <v>6</v>
      </c>
      <c r="C24" s="25"/>
      <c r="D24" s="25"/>
      <c r="E24" s="25"/>
      <c r="F24" s="26"/>
      <c r="G24" s="27"/>
      <c r="H24" s="27"/>
      <c r="I24" s="39"/>
      <c r="J24" s="39"/>
      <c r="K24" s="40"/>
      <c r="L24" s="41"/>
      <c r="M24" s="42"/>
      <c r="N24" s="43" t="str">
        <f>IF(M24="","",M24/$E$9)</f>
        <v/>
      </c>
      <c r="O24" s="43" t="str">
        <f>IF(M24="","",M24/$K$9)</f>
        <v/>
      </c>
      <c r="P24" s="44" t="str">
        <f>IF(M24="","",IF($K$9=M24,$L$9,IF(M24&gt;=$H$9,"призер","участник")))</f>
        <v/>
      </c>
      <c r="Q24" s="39"/>
      <c r="R24" s="47"/>
    </row>
    <row r="25" spans="1:18" x14ac:dyDescent="0.25">
      <c r="A25" s="21">
        <v>15</v>
      </c>
      <c r="B25" s="24" t="s">
        <v>6</v>
      </c>
      <c r="C25" s="25"/>
      <c r="D25" s="25"/>
      <c r="E25" s="25"/>
      <c r="F25" s="26"/>
      <c r="G25" s="27"/>
      <c r="H25" s="27"/>
      <c r="I25" s="39"/>
      <c r="J25" s="39"/>
      <c r="K25" s="40"/>
      <c r="L25" s="41"/>
      <c r="M25" s="42"/>
      <c r="N25" s="43" t="str">
        <f>IF(M25="","",M25/$E$9)</f>
        <v/>
      </c>
      <c r="O25" s="43" t="str">
        <f>IF(M25="","",M25/$K$9)</f>
        <v/>
      </c>
      <c r="P25" s="44" t="str">
        <f>IF(M25="","",IF($K$9=M25,$L$9,IF(M25&gt;=$H$9,"призер","участник")))</f>
        <v/>
      </c>
      <c r="Q25" s="39"/>
      <c r="R25" s="47"/>
    </row>
    <row r="26" spans="1:18" x14ac:dyDescent="0.25">
      <c r="A26" s="21">
        <v>16</v>
      </c>
      <c r="B26" s="24" t="s">
        <v>6</v>
      </c>
      <c r="C26" s="25"/>
      <c r="D26" s="25"/>
      <c r="E26" s="25"/>
      <c r="F26" s="26"/>
      <c r="G26" s="27"/>
      <c r="H26" s="27"/>
      <c r="I26" s="39"/>
      <c r="J26" s="39"/>
      <c r="K26" s="40"/>
      <c r="L26" s="41"/>
      <c r="M26" s="42"/>
      <c r="N26" s="43" t="str">
        <f>IF(M26="","",M26/$E$9)</f>
        <v/>
      </c>
      <c r="O26" s="43" t="str">
        <f>IF(M26="","",M26/$K$9)</f>
        <v/>
      </c>
      <c r="P26" s="44" t="str">
        <f>IF(M26="","",IF($K$9=M26,$L$9,IF(M26&gt;=$H$9,"призер","участник")))</f>
        <v/>
      </c>
      <c r="Q26" s="39"/>
      <c r="R26" s="47"/>
    </row>
    <row r="27" spans="1:18" x14ac:dyDescent="0.25">
      <c r="A27" s="21">
        <v>17</v>
      </c>
      <c r="B27" s="24" t="s">
        <v>6</v>
      </c>
      <c r="C27" s="25"/>
      <c r="D27" s="25"/>
      <c r="E27" s="25"/>
      <c r="F27" s="26"/>
      <c r="G27" s="27"/>
      <c r="H27" s="27"/>
      <c r="I27" s="39"/>
      <c r="J27" s="39"/>
      <c r="K27" s="40"/>
      <c r="L27" s="41"/>
      <c r="M27" s="42"/>
      <c r="N27" s="43" t="str">
        <f>IF(M27="","",M27/$E$9)</f>
        <v/>
      </c>
      <c r="O27" s="43" t="str">
        <f>IF(M27="","",M27/$K$9)</f>
        <v/>
      </c>
      <c r="P27" s="44" t="str">
        <f>IF(M27="","",IF($K$9=M27,$L$9,IF(M27&gt;=$H$9,"призер","участник")))</f>
        <v/>
      </c>
      <c r="Q27" s="39"/>
      <c r="R27" s="47"/>
    </row>
    <row r="28" spans="1:18" x14ac:dyDescent="0.25">
      <c r="A28" s="21">
        <v>18</v>
      </c>
      <c r="B28" s="24" t="s">
        <v>6</v>
      </c>
      <c r="C28" s="25"/>
      <c r="D28" s="25"/>
      <c r="E28" s="25"/>
      <c r="F28" s="26"/>
      <c r="G28" s="27"/>
      <c r="H28" s="27"/>
      <c r="I28" s="39"/>
      <c r="J28" s="39"/>
      <c r="K28" s="40"/>
      <c r="L28" s="41"/>
      <c r="M28" s="42"/>
      <c r="N28" s="43" t="str">
        <f>IF(M28="","",M28/$E$9)</f>
        <v/>
      </c>
      <c r="O28" s="43" t="str">
        <f>IF(M28="","",M28/$K$9)</f>
        <v/>
      </c>
      <c r="P28" s="44" t="str">
        <f>IF(M28="","",IF($K$9=M28,$L$9,IF(M28&gt;=$H$9,"призер","участник")))</f>
        <v/>
      </c>
      <c r="Q28" s="39"/>
      <c r="R28" s="47"/>
    </row>
    <row r="29" spans="1:18" x14ac:dyDescent="0.25">
      <c r="A29" s="21">
        <v>19</v>
      </c>
      <c r="B29" s="24" t="s">
        <v>6</v>
      </c>
      <c r="C29" s="25"/>
      <c r="D29" s="25"/>
      <c r="E29" s="25"/>
      <c r="F29" s="26"/>
      <c r="G29" s="27"/>
      <c r="H29" s="27"/>
      <c r="I29" s="39"/>
      <c r="J29" s="39"/>
      <c r="K29" s="40"/>
      <c r="L29" s="41"/>
      <c r="M29" s="42"/>
      <c r="N29" s="43" t="str">
        <f>IF(M29="","",M29/$E$9)</f>
        <v/>
      </c>
      <c r="O29" s="43" t="str">
        <f>IF(M29="","",M29/$K$9)</f>
        <v/>
      </c>
      <c r="P29" s="44" t="str">
        <f>IF(M29="","",IF($K$9=M29,$L$9,IF(M29&gt;=$H$9,"призер","участник")))</f>
        <v/>
      </c>
      <c r="Q29" s="39"/>
      <c r="R29" s="47"/>
    </row>
    <row r="30" spans="1:18" x14ac:dyDescent="0.25">
      <c r="A30" s="21">
        <v>20</v>
      </c>
      <c r="B30" s="24" t="s">
        <v>6</v>
      </c>
      <c r="C30" s="25"/>
      <c r="D30" s="25"/>
      <c r="E30" s="25"/>
      <c r="F30" s="26"/>
      <c r="G30" s="27"/>
      <c r="H30" s="27"/>
      <c r="I30" s="39"/>
      <c r="J30" s="39"/>
      <c r="K30" s="40"/>
      <c r="L30" s="41"/>
      <c r="M30" s="42"/>
      <c r="N30" s="43" t="str">
        <f>IF(M30="","",M30/$E$9)</f>
        <v/>
      </c>
      <c r="O30" s="43" t="str">
        <f>IF(M30="","",M30/$K$9)</f>
        <v/>
      </c>
      <c r="P30" s="44" t="str">
        <f>IF(M30="","",IF($K$9=M30,$L$9,IF(M30&gt;=$H$9,"призер","участник")))</f>
        <v/>
      </c>
      <c r="Q30" s="39"/>
      <c r="R30" s="47"/>
    </row>
    <row r="31" spans="1:18" x14ac:dyDescent="0.25">
      <c r="A31" s="21">
        <v>21</v>
      </c>
      <c r="B31" s="24" t="s">
        <v>6</v>
      </c>
      <c r="C31" s="25"/>
      <c r="D31" s="25"/>
      <c r="E31" s="25"/>
      <c r="F31" s="26"/>
      <c r="G31" s="27"/>
      <c r="H31" s="27"/>
      <c r="I31" s="39"/>
      <c r="J31" s="39"/>
      <c r="K31" s="40"/>
      <c r="L31" s="41"/>
      <c r="M31" s="42"/>
      <c r="N31" s="43" t="str">
        <f>IF(M31="","",M31/$E$9)</f>
        <v/>
      </c>
      <c r="O31" s="43" t="str">
        <f>IF(M31="","",M31/$K$9)</f>
        <v/>
      </c>
      <c r="P31" s="44" t="str">
        <f>IF(M31="","",IF($K$9=M31,$L$9,IF(M31&gt;=$H$9,"призер","участник")))</f>
        <v/>
      </c>
      <c r="Q31" s="39"/>
      <c r="R31" s="47"/>
    </row>
    <row r="32" spans="1:18" x14ac:dyDescent="0.25">
      <c r="A32" s="21">
        <v>22</v>
      </c>
      <c r="B32" s="24" t="s">
        <v>6</v>
      </c>
      <c r="C32" s="25"/>
      <c r="D32" s="25"/>
      <c r="E32" s="25"/>
      <c r="F32" s="26"/>
      <c r="G32" s="27"/>
      <c r="H32" s="27"/>
      <c r="I32" s="39"/>
      <c r="J32" s="39"/>
      <c r="K32" s="40"/>
      <c r="L32" s="41"/>
      <c r="M32" s="42"/>
      <c r="N32" s="43" t="str">
        <f>IF(M32="","",M32/$E$9)</f>
        <v/>
      </c>
      <c r="O32" s="43" t="str">
        <f>IF(M32="","",M32/$K$9)</f>
        <v/>
      </c>
      <c r="P32" s="44" t="str">
        <f>IF(M32="","",IF($K$9=M32,$L$9,IF(M32&gt;=$H$9,"призер","участник")))</f>
        <v/>
      </c>
      <c r="Q32" s="39"/>
      <c r="R32" s="47"/>
    </row>
    <row r="33" spans="1:18" x14ac:dyDescent="0.25">
      <c r="A33" s="21">
        <v>23</v>
      </c>
      <c r="B33" s="24" t="s">
        <v>6</v>
      </c>
      <c r="C33" s="25"/>
      <c r="D33" s="25"/>
      <c r="E33" s="25"/>
      <c r="F33" s="26"/>
      <c r="G33" s="27"/>
      <c r="H33" s="27"/>
      <c r="I33" s="39"/>
      <c r="J33" s="39"/>
      <c r="K33" s="40"/>
      <c r="L33" s="41"/>
      <c r="M33" s="42"/>
      <c r="N33" s="43" t="str">
        <f>IF(M33="","",M33/$E$9)</f>
        <v/>
      </c>
      <c r="O33" s="43" t="str">
        <f>IF(M33="","",M33/$K$9)</f>
        <v/>
      </c>
      <c r="P33" s="44" t="str">
        <f>IF(M33="","",IF($K$9=M33,$L$9,IF(M33&gt;=$H$9,"призер","участник")))</f>
        <v/>
      </c>
      <c r="Q33" s="39"/>
      <c r="R33" s="47"/>
    </row>
    <row r="34" spans="1:18" x14ac:dyDescent="0.25">
      <c r="A34" s="21">
        <v>24</v>
      </c>
      <c r="B34" s="24" t="s">
        <v>6</v>
      </c>
      <c r="C34" s="25"/>
      <c r="D34" s="25"/>
      <c r="E34" s="25"/>
      <c r="F34" s="26"/>
      <c r="G34" s="27"/>
      <c r="H34" s="27"/>
      <c r="I34" s="39"/>
      <c r="J34" s="39"/>
      <c r="K34" s="40"/>
      <c r="L34" s="41"/>
      <c r="M34" s="42"/>
      <c r="N34" s="43" t="str">
        <f>IF(M34="","",M34/$E$9)</f>
        <v/>
      </c>
      <c r="O34" s="43" t="str">
        <f>IF(M34="","",M34/$K$9)</f>
        <v/>
      </c>
      <c r="P34" s="44" t="str">
        <f>IF(M34="","",IF($K$9=M34,$L$9,IF(M34&gt;=$H$9,"призер","участник")))</f>
        <v/>
      </c>
      <c r="Q34" s="39"/>
      <c r="R34" s="47"/>
    </row>
    <row r="35" spans="1:18" x14ac:dyDescent="0.25">
      <c r="A35" s="21">
        <v>25</v>
      </c>
      <c r="B35" s="24" t="s">
        <v>6</v>
      </c>
      <c r="C35" s="25"/>
      <c r="D35" s="25"/>
      <c r="E35" s="25"/>
      <c r="F35" s="26"/>
      <c r="G35" s="27"/>
      <c r="H35" s="27"/>
      <c r="I35" s="39"/>
      <c r="J35" s="39"/>
      <c r="K35" s="40"/>
      <c r="L35" s="41"/>
      <c r="M35" s="42"/>
      <c r="N35" s="43" t="str">
        <f>IF(M35="","",M35/$E$9)</f>
        <v/>
      </c>
      <c r="O35" s="43" t="str">
        <f>IF(M35="","",M35/$K$9)</f>
        <v/>
      </c>
      <c r="P35" s="44" t="str">
        <f>IF(M35="","",IF($K$9=M35,$L$9,IF(M35&gt;=$H$9,"призер","участник")))</f>
        <v/>
      </c>
      <c r="Q35" s="39"/>
      <c r="R35" s="47"/>
    </row>
    <row r="36" spans="1:18" x14ac:dyDescent="0.25">
      <c r="A36" s="21">
        <v>26</v>
      </c>
      <c r="B36" s="24" t="s">
        <v>6</v>
      </c>
      <c r="C36" s="25"/>
      <c r="D36" s="25"/>
      <c r="E36" s="25"/>
      <c r="F36" s="26"/>
      <c r="G36" s="27"/>
      <c r="H36" s="27"/>
      <c r="I36" s="39"/>
      <c r="J36" s="39"/>
      <c r="K36" s="40"/>
      <c r="L36" s="41"/>
      <c r="M36" s="42"/>
      <c r="N36" s="43" t="str">
        <f>IF(M36="","",M36/$E$9)</f>
        <v/>
      </c>
      <c r="O36" s="43" t="str">
        <f>IF(M36="","",M36/$K$9)</f>
        <v/>
      </c>
      <c r="P36" s="44" t="str">
        <f>IF(M36="","",IF($K$9=M36,$L$9,IF(M36&gt;=$H$9,"призер","участник")))</f>
        <v/>
      </c>
      <c r="Q36" s="39"/>
      <c r="R36" s="47"/>
    </row>
    <row r="37" spans="1:18" x14ac:dyDescent="0.25">
      <c r="A37" s="21">
        <v>27</v>
      </c>
      <c r="B37" s="24" t="s">
        <v>6</v>
      </c>
      <c r="C37" s="29"/>
      <c r="D37" s="29"/>
      <c r="E37" s="29"/>
      <c r="F37" s="30"/>
      <c r="G37" s="27"/>
      <c r="H37" s="27"/>
      <c r="I37" s="47"/>
      <c r="J37" s="47"/>
      <c r="K37" s="40"/>
      <c r="L37" s="41"/>
      <c r="M37" s="42"/>
      <c r="N37" s="43" t="str">
        <f>IF(M37="","",M37/$E$9)</f>
        <v/>
      </c>
      <c r="O37" s="43" t="str">
        <f>IF(M37="","",M37/$K$9)</f>
        <v/>
      </c>
      <c r="P37" s="44" t="str">
        <f>IF(M37="","",IF($K$9=M37,$L$9,IF(M37&gt;=$H$9,"призер","участник")))</f>
        <v/>
      </c>
      <c r="Q37" s="39"/>
      <c r="R37" s="47"/>
    </row>
    <row r="38" spans="1:18" x14ac:dyDescent="0.25">
      <c r="A38" s="21">
        <v>28</v>
      </c>
      <c r="B38" s="24" t="s">
        <v>6</v>
      </c>
      <c r="C38" s="25"/>
      <c r="D38" s="25"/>
      <c r="E38" s="25"/>
      <c r="F38" s="26"/>
      <c r="G38" s="27"/>
      <c r="H38" s="27"/>
      <c r="I38" s="39"/>
      <c r="J38" s="39"/>
      <c r="K38" s="40"/>
      <c r="L38" s="41"/>
      <c r="M38" s="42"/>
      <c r="N38" s="43" t="str">
        <f>IF(M38="","",M38/$E$9)</f>
        <v/>
      </c>
      <c r="O38" s="43" t="str">
        <f>IF(M38="","",M38/$K$9)</f>
        <v/>
      </c>
      <c r="P38" s="44" t="str">
        <f>IF(M38="","",IF($K$9=M38,$L$9,IF(M38&gt;=$H$9,"призер","участник")))</f>
        <v/>
      </c>
      <c r="Q38" s="39"/>
      <c r="R38" s="47"/>
    </row>
    <row r="39" spans="1:18" x14ac:dyDescent="0.25">
      <c r="A39" s="21">
        <v>29</v>
      </c>
      <c r="B39" s="24" t="s">
        <v>6</v>
      </c>
      <c r="C39" s="25"/>
      <c r="D39" s="25"/>
      <c r="E39" s="25"/>
      <c r="F39" s="26"/>
      <c r="G39" s="27"/>
      <c r="H39" s="27"/>
      <c r="I39" s="39"/>
      <c r="J39" s="39"/>
      <c r="K39" s="40"/>
      <c r="L39" s="41"/>
      <c r="M39" s="42"/>
      <c r="N39" s="43" t="str">
        <f>IF(M39="","",M39/$E$9)</f>
        <v/>
      </c>
      <c r="O39" s="43" t="str">
        <f>IF(M39="","",M39/$K$9)</f>
        <v/>
      </c>
      <c r="P39" s="44" t="str">
        <f>IF(M39="","",IF($K$9=M39,$L$9,IF(M39&gt;=$H$9,"призер","участник")))</f>
        <v/>
      </c>
      <c r="Q39" s="39"/>
      <c r="R39" s="47"/>
    </row>
    <row r="40" spans="1:18" x14ac:dyDescent="0.25">
      <c r="A40" s="21">
        <v>30</v>
      </c>
      <c r="B40" s="24" t="s">
        <v>6</v>
      </c>
      <c r="C40" s="25"/>
      <c r="D40" s="25"/>
      <c r="E40" s="25"/>
      <c r="F40" s="26"/>
      <c r="G40" s="27"/>
      <c r="H40" s="27"/>
      <c r="I40" s="39"/>
      <c r="J40" s="39"/>
      <c r="K40" s="40"/>
      <c r="L40" s="41"/>
      <c r="M40" s="42"/>
      <c r="N40" s="43" t="str">
        <f>IF(M40="","",M40/$E$9)</f>
        <v/>
      </c>
      <c r="O40" s="43" t="str">
        <f>IF(M40="","",M40/$K$9)</f>
        <v/>
      </c>
      <c r="P40" s="44" t="str">
        <f>IF(M40="","",IF($K$9=M40,$L$9,IF(M40&gt;=$H$9,"призер","участник")))</f>
        <v/>
      </c>
      <c r="Q40" s="39"/>
      <c r="R40" s="47"/>
    </row>
    <row r="41" spans="1:18" x14ac:dyDescent="0.25">
      <c r="A41" s="21">
        <v>31</v>
      </c>
      <c r="B41" s="24" t="s">
        <v>6</v>
      </c>
      <c r="C41" s="25"/>
      <c r="D41" s="25"/>
      <c r="E41" s="25"/>
      <c r="F41" s="26"/>
      <c r="G41" s="27"/>
      <c r="H41" s="27"/>
      <c r="I41" s="39"/>
      <c r="J41" s="39"/>
      <c r="K41" s="40"/>
      <c r="L41" s="41"/>
      <c r="M41" s="42"/>
      <c r="N41" s="43" t="str">
        <f>IF(M41="","",M41/$E$9)</f>
        <v/>
      </c>
      <c r="O41" s="43" t="str">
        <f>IF(M41="","",M41/$K$9)</f>
        <v/>
      </c>
      <c r="P41" s="44" t="str">
        <f>IF(M41="","",IF($K$9=M41,$L$9,IF(M41&gt;=$H$9,"призер","участник")))</f>
        <v/>
      </c>
      <c r="Q41" s="39"/>
      <c r="R41" s="47"/>
    </row>
    <row r="42" spans="1:18" x14ac:dyDescent="0.25">
      <c r="A42" s="21">
        <v>32</v>
      </c>
      <c r="B42" s="24" t="s">
        <v>6</v>
      </c>
      <c r="C42" s="25"/>
      <c r="D42" s="25"/>
      <c r="E42" s="25"/>
      <c r="F42" s="26"/>
      <c r="G42" s="27"/>
      <c r="H42" s="27"/>
      <c r="I42" s="39"/>
      <c r="J42" s="39"/>
      <c r="K42" s="40"/>
      <c r="L42" s="41"/>
      <c r="M42" s="42"/>
      <c r="N42" s="43" t="str">
        <f>IF(M42="","",M42/$E$9)</f>
        <v/>
      </c>
      <c r="O42" s="43" t="str">
        <f>IF(M42="","",M42/$K$9)</f>
        <v/>
      </c>
      <c r="P42" s="44" t="str">
        <f>IF(M42="","",IF($K$9=M42,$L$9,IF(M42&gt;=$H$9,"призер","участник")))</f>
        <v/>
      </c>
      <c r="Q42" s="39"/>
      <c r="R42" s="47"/>
    </row>
    <row r="43" spans="1:18" x14ac:dyDescent="0.25">
      <c r="A43" s="21">
        <v>33</v>
      </c>
      <c r="B43" s="24" t="s">
        <v>6</v>
      </c>
      <c r="C43" s="25"/>
      <c r="D43" s="25"/>
      <c r="E43" s="25"/>
      <c r="F43" s="26"/>
      <c r="G43" s="31"/>
      <c r="H43" s="31"/>
      <c r="I43" s="39"/>
      <c r="J43" s="39"/>
      <c r="K43" s="40"/>
      <c r="L43" s="41"/>
      <c r="M43" s="42"/>
      <c r="N43" s="43" t="str">
        <f>IF(M43="","",M43/$E$9)</f>
        <v/>
      </c>
      <c r="O43" s="43" t="str">
        <f>IF(M43="","",M43/$K$9)</f>
        <v/>
      </c>
      <c r="P43" s="44" t="str">
        <f>IF(M43="","",IF($K$9=M43,$L$9,IF(M43&gt;=$H$9,"призер","участник")))</f>
        <v/>
      </c>
      <c r="Q43" s="39"/>
      <c r="R43" s="47"/>
    </row>
    <row r="44" spans="1:18" x14ac:dyDescent="0.25">
      <c r="A44" s="21">
        <v>34</v>
      </c>
      <c r="B44" s="24" t="s">
        <v>6</v>
      </c>
      <c r="C44" s="25"/>
      <c r="D44" s="25"/>
      <c r="E44" s="25"/>
      <c r="F44" s="26"/>
      <c r="G44" s="27"/>
      <c r="H44" s="27"/>
      <c r="I44" s="39"/>
      <c r="J44" s="39"/>
      <c r="K44" s="40"/>
      <c r="L44" s="41"/>
      <c r="M44" s="42"/>
      <c r="N44" s="43" t="str">
        <f>IF(M44="","",M44/$E$9)</f>
        <v/>
      </c>
      <c r="O44" s="43" t="str">
        <f>IF(M44="","",M44/$K$9)</f>
        <v/>
      </c>
      <c r="P44" s="44" t="str">
        <f>IF(M44="","",IF($K$9=M44,$L$9,IF(M44&gt;=$H$9,"призер","участник")))</f>
        <v/>
      </c>
      <c r="Q44" s="39"/>
      <c r="R44" s="47"/>
    </row>
    <row r="45" spans="1:18" x14ac:dyDescent="0.25">
      <c r="A45" s="21">
        <v>35</v>
      </c>
      <c r="B45" s="24" t="s">
        <v>6</v>
      </c>
      <c r="C45" s="25"/>
      <c r="D45" s="25"/>
      <c r="E45" s="25"/>
      <c r="F45" s="26"/>
      <c r="G45" s="31"/>
      <c r="H45" s="31"/>
      <c r="I45" s="39"/>
      <c r="J45" s="39"/>
      <c r="K45" s="40"/>
      <c r="L45" s="41"/>
      <c r="M45" s="42"/>
      <c r="N45" s="43" t="str">
        <f>IF(M45="","",M45/$E$9)</f>
        <v/>
      </c>
      <c r="O45" s="43" t="str">
        <f>IF(M45="","",M45/$K$9)</f>
        <v/>
      </c>
      <c r="P45" s="44" t="str">
        <f>IF(M45="","",IF($K$9=M45,$L$9,IF(M45&gt;=$H$9,"призер","участник")))</f>
        <v/>
      </c>
      <c r="Q45" s="39"/>
      <c r="R45" s="47"/>
    </row>
    <row r="46" spans="1:18" x14ac:dyDescent="0.25">
      <c r="A46" s="21">
        <v>36</v>
      </c>
      <c r="B46" s="24" t="s">
        <v>6</v>
      </c>
      <c r="C46" s="25"/>
      <c r="D46" s="25"/>
      <c r="E46" s="25"/>
      <c r="F46" s="26"/>
      <c r="G46" s="27"/>
      <c r="H46" s="27"/>
      <c r="I46" s="39"/>
      <c r="J46" s="39"/>
      <c r="K46" s="40"/>
      <c r="L46" s="41"/>
      <c r="M46" s="42"/>
      <c r="N46" s="43" t="str">
        <f>IF(M46="","",M46/$E$9)</f>
        <v/>
      </c>
      <c r="O46" s="43" t="str">
        <f>IF(M46="","",M46/$K$9)</f>
        <v/>
      </c>
      <c r="P46" s="44" t="str">
        <f>IF(M46="","",IF($K$9=M46,$L$9,IF(M46&gt;=$H$9,"призер","участник")))</f>
        <v/>
      </c>
      <c r="Q46" s="39"/>
      <c r="R46" s="47"/>
    </row>
    <row r="47" spans="1:18" x14ac:dyDescent="0.25">
      <c r="A47" s="21">
        <v>37</v>
      </c>
      <c r="B47" s="24" t="s">
        <v>6</v>
      </c>
      <c r="C47" s="25"/>
      <c r="D47" s="25"/>
      <c r="E47" s="25"/>
      <c r="F47" s="26"/>
      <c r="G47" s="31"/>
      <c r="H47" s="31"/>
      <c r="I47" s="39"/>
      <c r="J47" s="39"/>
      <c r="K47" s="40"/>
      <c r="L47" s="41"/>
      <c r="M47" s="42"/>
      <c r="N47" s="43" t="str">
        <f>IF(M47="","",M47/$E$9)</f>
        <v/>
      </c>
      <c r="O47" s="43" t="str">
        <f>IF(M47="","",M47/$K$9)</f>
        <v/>
      </c>
      <c r="P47" s="44" t="str">
        <f>IF(M47="","",IF($K$9=M47,$L$9,IF(M47&gt;=$H$9,"призер","участник")))</f>
        <v/>
      </c>
      <c r="Q47" s="39"/>
      <c r="R47" s="47"/>
    </row>
    <row r="48" spans="1:18" x14ac:dyDescent="0.25">
      <c r="A48" s="21">
        <v>38</v>
      </c>
      <c r="B48" s="24" t="s">
        <v>6</v>
      </c>
      <c r="C48" s="25"/>
      <c r="D48" s="25"/>
      <c r="E48" s="25"/>
      <c r="F48" s="26"/>
      <c r="G48" s="27"/>
      <c r="H48" s="27"/>
      <c r="I48" s="39"/>
      <c r="J48" s="39"/>
      <c r="K48" s="40"/>
      <c r="L48" s="41"/>
      <c r="M48" s="42"/>
      <c r="N48" s="43" t="str">
        <f>IF(M48="","",M48/$E$9)</f>
        <v/>
      </c>
      <c r="O48" s="43" t="str">
        <f>IF(M48="","",M48/$K$9)</f>
        <v/>
      </c>
      <c r="P48" s="44" t="str">
        <f>IF(M48="","",IF($K$9=M48,$L$9,IF(M48&gt;=$H$9,"призер","участник")))</f>
        <v/>
      </c>
      <c r="Q48" s="39"/>
      <c r="R48" s="47"/>
    </row>
    <row r="49" spans="1:18" x14ac:dyDescent="0.25">
      <c r="A49" s="21">
        <v>39</v>
      </c>
      <c r="B49" s="24" t="s">
        <v>6</v>
      </c>
      <c r="C49" s="25"/>
      <c r="D49" s="25"/>
      <c r="E49" s="25"/>
      <c r="F49" s="26"/>
      <c r="G49" s="31"/>
      <c r="H49" s="31"/>
      <c r="I49" s="39"/>
      <c r="J49" s="39"/>
      <c r="K49" s="40"/>
      <c r="L49" s="41"/>
      <c r="M49" s="42"/>
      <c r="N49" s="43" t="str">
        <f>IF(M49="","",M49/$E$9)</f>
        <v/>
      </c>
      <c r="O49" s="43" t="str">
        <f>IF(M49="","",M49/$K$9)</f>
        <v/>
      </c>
      <c r="P49" s="44" t="str">
        <f>IF(M49="","",IF($K$9=M49,$L$9,IF(M49&gt;=$H$9,"призер","участник")))</f>
        <v/>
      </c>
      <c r="Q49" s="39"/>
      <c r="R49" s="47"/>
    </row>
    <row r="50" spans="1:18" x14ac:dyDescent="0.25">
      <c r="A50" s="21">
        <v>40</v>
      </c>
      <c r="B50" s="24" t="s">
        <v>6</v>
      </c>
      <c r="C50" s="25"/>
      <c r="D50" s="25"/>
      <c r="E50" s="25"/>
      <c r="F50" s="26"/>
      <c r="G50" s="27"/>
      <c r="H50" s="27"/>
      <c r="I50" s="39"/>
      <c r="J50" s="39"/>
      <c r="K50" s="40"/>
      <c r="L50" s="41"/>
      <c r="M50" s="42"/>
      <c r="N50" s="43" t="str">
        <f>IF(M50="","",M50/$E$9)</f>
        <v/>
      </c>
      <c r="O50" s="43" t="str">
        <f>IF(M50="","",M50/$K$9)</f>
        <v/>
      </c>
      <c r="P50" s="44" t="str">
        <f>IF(M50="","",IF($K$9=M50,$L$9,IF(M50&gt;=$H$9,"призер","участник")))</f>
        <v/>
      </c>
      <c r="Q50" s="39"/>
      <c r="R50" s="47"/>
    </row>
    <row r="51" spans="1:18" x14ac:dyDescent="0.25">
      <c r="A51" s="21">
        <v>41</v>
      </c>
      <c r="B51" s="24" t="s">
        <v>6</v>
      </c>
      <c r="C51" s="25"/>
      <c r="D51" s="25"/>
      <c r="E51" s="25"/>
      <c r="F51" s="26"/>
      <c r="G51" s="31"/>
      <c r="H51" s="31"/>
      <c r="I51" s="39"/>
      <c r="J51" s="39"/>
      <c r="K51" s="40"/>
      <c r="L51" s="41"/>
      <c r="M51" s="42"/>
      <c r="N51" s="43" t="str">
        <f>IF(M51="","",M51/$E$9)</f>
        <v/>
      </c>
      <c r="O51" s="43" t="str">
        <f>IF(M51="","",M51/$K$9)</f>
        <v/>
      </c>
      <c r="P51" s="44" t="str">
        <f>IF(M51="","",IF($K$9=M51,$L$9,IF(M51&gt;=$H$9,"призер","участник")))</f>
        <v/>
      </c>
      <c r="Q51" s="39"/>
      <c r="R51" s="47"/>
    </row>
    <row r="52" spans="1:18" x14ac:dyDescent="0.25">
      <c r="A52" s="21">
        <v>42</v>
      </c>
      <c r="B52" s="24" t="s">
        <v>6</v>
      </c>
      <c r="C52" s="25"/>
      <c r="D52" s="25"/>
      <c r="E52" s="25"/>
      <c r="F52" s="26"/>
      <c r="G52" s="27"/>
      <c r="H52" s="27"/>
      <c r="I52" s="39"/>
      <c r="J52" s="39"/>
      <c r="K52" s="40"/>
      <c r="L52" s="41"/>
      <c r="M52" s="42"/>
      <c r="N52" s="43" t="str">
        <f>IF(M52="","",M52/$E$9)</f>
        <v/>
      </c>
      <c r="O52" s="43" t="str">
        <f>IF(M52="","",M52/$K$9)</f>
        <v/>
      </c>
      <c r="P52" s="44" t="str">
        <f>IF(M52="","",IF($K$9=M52,$L$9,IF(M52&gt;=$H$9,"призер","участник")))</f>
        <v/>
      </c>
      <c r="Q52" s="39"/>
      <c r="R52" s="47"/>
    </row>
    <row r="53" spans="1:18" x14ac:dyDescent="0.25">
      <c r="A53" s="21">
        <v>43</v>
      </c>
      <c r="B53" s="24" t="s">
        <v>6</v>
      </c>
      <c r="C53" s="25"/>
      <c r="D53" s="25"/>
      <c r="E53" s="25"/>
      <c r="F53" s="26"/>
      <c r="G53" s="31"/>
      <c r="H53" s="31"/>
      <c r="I53" s="39"/>
      <c r="J53" s="39"/>
      <c r="K53" s="40"/>
      <c r="L53" s="41"/>
      <c r="M53" s="42"/>
      <c r="N53" s="43" t="str">
        <f>IF(M53="","",M53/$E$9)</f>
        <v/>
      </c>
      <c r="O53" s="43" t="str">
        <f>IF(M53="","",M53/$K$9)</f>
        <v/>
      </c>
      <c r="P53" s="44" t="str">
        <f>IF(M53="","",IF($K$9=M53,$L$9,IF(M53&gt;=$H$9,"призер","участник")))</f>
        <v/>
      </c>
      <c r="Q53" s="39"/>
      <c r="R53" s="47"/>
    </row>
    <row r="54" spans="1:18" x14ac:dyDescent="0.25">
      <c r="A54" s="21">
        <v>44</v>
      </c>
      <c r="B54" s="24" t="s">
        <v>6</v>
      </c>
      <c r="C54" s="25"/>
      <c r="D54" s="25"/>
      <c r="E54" s="25"/>
      <c r="F54" s="26"/>
      <c r="G54" s="27"/>
      <c r="H54" s="27"/>
      <c r="I54" s="39"/>
      <c r="J54" s="39"/>
      <c r="K54" s="40"/>
      <c r="L54" s="41"/>
      <c r="M54" s="42"/>
      <c r="N54" s="43" t="str">
        <f>IF(M54="","",M54/$E$9)</f>
        <v/>
      </c>
      <c r="O54" s="43" t="str">
        <f>IF(M54="","",M54/$K$9)</f>
        <v/>
      </c>
      <c r="P54" s="44" t="str">
        <f>IF(M54="","",IF($K$9=M54,$L$9,IF(M54&gt;=$H$9,"призер","участник")))</f>
        <v/>
      </c>
      <c r="Q54" s="39"/>
      <c r="R54" s="47"/>
    </row>
    <row r="55" spans="1:18" x14ac:dyDescent="0.25">
      <c r="A55" s="21">
        <v>45</v>
      </c>
      <c r="B55" s="24" t="s">
        <v>6</v>
      </c>
      <c r="C55" s="25"/>
      <c r="D55" s="25"/>
      <c r="E55" s="25"/>
      <c r="F55" s="26"/>
      <c r="G55" s="31"/>
      <c r="H55" s="31"/>
      <c r="I55" s="39"/>
      <c r="J55" s="39"/>
      <c r="K55" s="40"/>
      <c r="L55" s="41"/>
      <c r="M55" s="42"/>
      <c r="N55" s="43" t="str">
        <f>IF(M55="","",M55/$E$9)</f>
        <v/>
      </c>
      <c r="O55" s="43" t="str">
        <f>IF(M55="","",M55/$K$9)</f>
        <v/>
      </c>
      <c r="P55" s="44" t="str">
        <f>IF(M55="","",IF($K$9=M55,$L$9,IF(M55&gt;=$H$9,"призер","участник")))</f>
        <v/>
      </c>
      <c r="Q55" s="39"/>
      <c r="R55" s="47"/>
    </row>
    <row r="56" spans="1:18" x14ac:dyDescent="0.25">
      <c r="A56" s="21">
        <v>46</v>
      </c>
      <c r="B56" s="24" t="s">
        <v>6</v>
      </c>
      <c r="C56" s="25"/>
      <c r="D56" s="25"/>
      <c r="E56" s="25"/>
      <c r="F56" s="26"/>
      <c r="G56" s="27"/>
      <c r="H56" s="27"/>
      <c r="I56" s="39"/>
      <c r="J56" s="39"/>
      <c r="K56" s="40"/>
      <c r="L56" s="41"/>
      <c r="M56" s="42"/>
      <c r="N56" s="43" t="str">
        <f>IF(M56="","",M56/$E$9)</f>
        <v/>
      </c>
      <c r="O56" s="43" t="str">
        <f>IF(M56="","",M56/$K$9)</f>
        <v/>
      </c>
      <c r="P56" s="44" t="str">
        <f>IF(M56="","",IF($K$9=M56,$L$9,IF(M56&gt;=$H$9,"призер","участник")))</f>
        <v/>
      </c>
      <c r="Q56" s="39"/>
      <c r="R56" s="47"/>
    </row>
    <row r="57" spans="1:18" x14ac:dyDescent="0.25">
      <c r="A57" s="21">
        <v>47</v>
      </c>
      <c r="B57" s="24" t="s">
        <v>6</v>
      </c>
      <c r="C57" s="25"/>
      <c r="D57" s="25"/>
      <c r="E57" s="25"/>
      <c r="F57" s="26"/>
      <c r="G57" s="31"/>
      <c r="H57" s="31"/>
      <c r="I57" s="39"/>
      <c r="J57" s="39"/>
      <c r="K57" s="40"/>
      <c r="L57" s="41"/>
      <c r="M57" s="42"/>
      <c r="N57" s="43" t="str">
        <f>IF(M57="","",M57/$E$9)</f>
        <v/>
      </c>
      <c r="O57" s="43" t="str">
        <f>IF(M57="","",M57/$K$9)</f>
        <v/>
      </c>
      <c r="P57" s="44" t="str">
        <f>IF(M57="","",IF($K$9=M57,$L$9,IF(M57&gt;=$H$9,"призер","участник")))</f>
        <v/>
      </c>
      <c r="Q57" s="39"/>
      <c r="R57" s="47"/>
    </row>
    <row r="58" spans="1:18" x14ac:dyDescent="0.25">
      <c r="A58" s="21">
        <v>48</v>
      </c>
      <c r="B58" s="24" t="s">
        <v>6</v>
      </c>
      <c r="C58" s="25"/>
      <c r="D58" s="25"/>
      <c r="E58" s="25"/>
      <c r="F58" s="26"/>
      <c r="G58" s="27"/>
      <c r="H58" s="27"/>
      <c r="I58" s="39"/>
      <c r="J58" s="39"/>
      <c r="K58" s="40"/>
      <c r="L58" s="41"/>
      <c r="M58" s="42"/>
      <c r="N58" s="43" t="str">
        <f>IF(M58="","",M58/$E$9)</f>
        <v/>
      </c>
      <c r="O58" s="43" t="str">
        <f>IF(M58="","",M58/$K$9)</f>
        <v/>
      </c>
      <c r="P58" s="44" t="str">
        <f>IF(M58="","",IF($K$9=M58,$L$9,IF(M58&gt;=$H$9,"призер","участник")))</f>
        <v/>
      </c>
      <c r="Q58" s="39"/>
      <c r="R58" s="47"/>
    </row>
    <row r="59" spans="1:18" x14ac:dyDescent="0.25">
      <c r="A59" s="21">
        <v>49</v>
      </c>
      <c r="B59" s="24" t="s">
        <v>6</v>
      </c>
      <c r="C59" s="25"/>
      <c r="D59" s="25"/>
      <c r="E59" s="25"/>
      <c r="F59" s="26"/>
      <c r="G59" s="31"/>
      <c r="H59" s="31"/>
      <c r="I59" s="39"/>
      <c r="J59" s="39"/>
      <c r="K59" s="40"/>
      <c r="L59" s="41"/>
      <c r="M59" s="42"/>
      <c r="N59" s="43" t="str">
        <f>IF(M59="","",M59/$E$9)</f>
        <v/>
      </c>
      <c r="O59" s="43" t="str">
        <f>IF(M59="","",M59/$K$9)</f>
        <v/>
      </c>
      <c r="P59" s="44" t="str">
        <f>IF(M59="","",IF($K$9=M59,$L$9,IF(M59&gt;=$H$9,"призер","участник")))</f>
        <v/>
      </c>
      <c r="Q59" s="39"/>
      <c r="R59" s="47"/>
    </row>
    <row r="60" spans="1:18" x14ac:dyDescent="0.25">
      <c r="A60" s="21">
        <v>50</v>
      </c>
      <c r="B60" s="24" t="s">
        <v>6</v>
      </c>
      <c r="C60" s="25"/>
      <c r="D60" s="25"/>
      <c r="E60" s="25"/>
      <c r="F60" s="26"/>
      <c r="G60" s="27"/>
      <c r="H60" s="27"/>
      <c r="I60" s="39"/>
      <c r="J60" s="39"/>
      <c r="K60" s="40"/>
      <c r="L60" s="41"/>
      <c r="M60" s="42"/>
      <c r="N60" s="43" t="str">
        <f>IF(M60="","",M60/$E$9)</f>
        <v/>
      </c>
      <c r="O60" s="43" t="str">
        <f>IF(M60="","",M60/$K$9)</f>
        <v/>
      </c>
      <c r="P60" s="44" t="str">
        <f>IF(M60="","",IF($K$9=M60,$L$9,IF(M60&gt;=$H$9,"призер","участник")))</f>
        <v/>
      </c>
      <c r="Q60" s="39"/>
      <c r="R60" s="47"/>
    </row>
    <row r="62" spans="1:18" x14ac:dyDescent="0.25">
      <c r="B62" s="32" t="s">
        <v>38</v>
      </c>
      <c r="C62" s="10" t="s">
        <v>107</v>
      </c>
      <c r="D62" s="10" t="s">
        <v>134</v>
      </c>
    </row>
    <row r="63" spans="1:18" x14ac:dyDescent="0.25">
      <c r="C63" s="10" t="s">
        <v>109</v>
      </c>
      <c r="D63" s="10" t="s">
        <v>110</v>
      </c>
    </row>
    <row r="64" spans="1:18" x14ac:dyDescent="0.25">
      <c r="D64" s="10" t="s">
        <v>111</v>
      </c>
    </row>
    <row r="65" spans="4:4" x14ac:dyDescent="0.25">
      <c r="D65" s="10" t="s">
        <v>112</v>
      </c>
    </row>
    <row r="66" spans="4:4" x14ac:dyDescent="0.25">
      <c r="D66" s="10" t="s">
        <v>113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>
    <sortState ref="A11:R60">
      <sortCondition descending="1" ref="M10:M60"/>
    </sortState>
  </autoFilter>
  <mergeCells count="3">
    <mergeCell ref="A1:R1"/>
    <mergeCell ref="C2:P2"/>
    <mergeCell ref="C9:D9"/>
  </mergeCells>
  <conditionalFormatting sqref="C4">
    <cfRule type="expression" dxfId="7" priority="4" stopIfTrue="1">
      <formula>ISBLANK(C4)</formula>
    </cfRule>
  </conditionalFormatting>
  <conditionalFormatting sqref="C5">
    <cfRule type="expression" dxfId="6" priority="3" stopIfTrue="1">
      <formula>ISBLANK(C5)</formula>
    </cfRule>
  </conditionalFormatting>
  <conditionalFormatting sqref="C8">
    <cfRule type="expression" dxfId="5" priority="2" stopIfTrue="1">
      <formula>ISBLANK(C8)</formula>
    </cfRule>
  </conditionalFormatting>
  <conditionalFormatting sqref="E9">
    <cfRule type="expression" dxfId="4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6"/>
  <sheetViews>
    <sheetView tabSelected="1" topLeftCell="A4" workbookViewId="0">
      <selection activeCell="F11" sqref="F11:I25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21" ht="32.25" customHeight="1" x14ac:dyDescent="0.25">
      <c r="B2" s="11"/>
      <c r="C2" s="58" t="s">
        <v>211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48" t="s">
        <v>1</v>
      </c>
      <c r="R2" s="49">
        <f>COUNTA(M11:M60)</f>
        <v>10</v>
      </c>
    </row>
    <row r="3" spans="1:2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8"/>
      <c r="R3" s="49"/>
    </row>
    <row r="4" spans="1:21" x14ac:dyDescent="0.25">
      <c r="A4" s="13" t="s">
        <v>2</v>
      </c>
      <c r="B4" s="14"/>
      <c r="C4" s="13" t="s">
        <v>115</v>
      </c>
      <c r="E4" s="15" t="s">
        <v>3</v>
      </c>
      <c r="F4" s="16"/>
      <c r="Q4" s="19" t="s">
        <v>4</v>
      </c>
      <c r="R4" s="50">
        <f>COUNTIF(P11:P60,"победитель")</f>
        <v>1</v>
      </c>
    </row>
    <row r="5" spans="1:21" x14ac:dyDescent="0.25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49">
        <f>COUNTIF(P11:P60,"призер")</f>
        <v>6</v>
      </c>
    </row>
    <row r="6" spans="1:21" x14ac:dyDescent="0.25">
      <c r="A6" s="13" t="s">
        <v>9</v>
      </c>
      <c r="B6" s="14"/>
      <c r="C6" s="13" t="s">
        <v>10</v>
      </c>
      <c r="E6" s="16"/>
      <c r="F6" s="16"/>
      <c r="Q6" s="19" t="s">
        <v>11</v>
      </c>
      <c r="R6" s="49">
        <f>COUNTIF(P11:P60,"участник")</f>
        <v>3</v>
      </c>
    </row>
    <row r="7" spans="1:21" x14ac:dyDescent="0.25">
      <c r="A7" s="13" t="s">
        <v>12</v>
      </c>
      <c r="B7" s="14"/>
      <c r="C7" s="13">
        <v>11</v>
      </c>
      <c r="E7" s="16"/>
      <c r="F7" s="16"/>
      <c r="P7" s="33"/>
      <c r="Q7" s="19" t="s">
        <v>13</v>
      </c>
      <c r="R7" s="51">
        <v>0.45</v>
      </c>
    </row>
    <row r="8" spans="1:21" x14ac:dyDescent="0.25">
      <c r="A8" s="13" t="s">
        <v>14</v>
      </c>
      <c r="B8" s="14"/>
      <c r="C8" s="17">
        <v>45931</v>
      </c>
      <c r="F8" s="16"/>
      <c r="Q8" s="52" t="s">
        <v>15</v>
      </c>
      <c r="R8" s="51">
        <f>(R4+R5)/R2</f>
        <v>0.7</v>
      </c>
    </row>
    <row r="9" spans="1:21" x14ac:dyDescent="0.25">
      <c r="C9" s="59" t="s">
        <v>16</v>
      </c>
      <c r="D9" s="59"/>
      <c r="E9" s="18">
        <v>100</v>
      </c>
      <c r="G9" s="19" t="s">
        <v>17</v>
      </c>
      <c r="H9" s="20">
        <f>E9/2</f>
        <v>50</v>
      </c>
      <c r="J9" s="34" t="s">
        <v>18</v>
      </c>
      <c r="K9" s="35">
        <f>MAX(M11:M60)</f>
        <v>67</v>
      </c>
      <c r="L9" s="36" t="str">
        <f>IF(K9*100/E9&gt;=50,"победитель","участник")</f>
        <v>победитель</v>
      </c>
      <c r="P9" s="37">
        <f>R8-45%</f>
        <v>0.24999999999999994</v>
      </c>
      <c r="Q9" s="19" t="s">
        <v>19</v>
      </c>
      <c r="R9" s="53">
        <f>IF((R2*P9)&gt;0,(R2*P9),0)</f>
        <v>2.4999999999999996</v>
      </c>
    </row>
    <row r="10" spans="1:21" ht="90" x14ac:dyDescent="0.25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38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4"/>
      <c r="T10" s="54"/>
      <c r="U10" s="54"/>
    </row>
    <row r="11" spans="1:21" s="9" customFormat="1" ht="12.95" customHeight="1" x14ac:dyDescent="0.2">
      <c r="A11" s="21">
        <v>4</v>
      </c>
      <c r="B11" s="24" t="s">
        <v>6</v>
      </c>
      <c r="C11" s="25" t="s">
        <v>57</v>
      </c>
      <c r="D11" s="25" t="s">
        <v>43</v>
      </c>
      <c r="E11" s="25" t="s">
        <v>43</v>
      </c>
      <c r="F11" s="26"/>
      <c r="G11" s="27"/>
      <c r="H11" s="27"/>
      <c r="I11" s="39"/>
      <c r="J11" s="39" t="s">
        <v>44</v>
      </c>
      <c r="K11" s="40">
        <v>11</v>
      </c>
      <c r="L11" s="41" t="s">
        <v>214</v>
      </c>
      <c r="M11" s="42">
        <v>67</v>
      </c>
      <c r="N11" s="43">
        <f>IF(M11="","",M11/$E$9)</f>
        <v>0.67</v>
      </c>
      <c r="O11" s="43">
        <f>IF(M11="","",M11/$K$9)</f>
        <v>1</v>
      </c>
      <c r="P11" s="44" t="str">
        <f>IF(M11="","",IF($K$9=M11,$L$9,IF(M11&gt;=$H$9,"призер","участник")))</f>
        <v>победитель</v>
      </c>
      <c r="Q11" s="39" t="s">
        <v>46</v>
      </c>
      <c r="R11" s="47" t="s">
        <v>118</v>
      </c>
    </row>
    <row r="12" spans="1:21" s="9" customFormat="1" ht="12.95" customHeight="1" x14ac:dyDescent="0.2">
      <c r="A12" s="21">
        <v>2</v>
      </c>
      <c r="B12" s="24" t="s">
        <v>6</v>
      </c>
      <c r="C12" s="25" t="s">
        <v>61</v>
      </c>
      <c r="D12" s="25" t="s">
        <v>55</v>
      </c>
      <c r="E12" s="25" t="s">
        <v>59</v>
      </c>
      <c r="F12" s="26"/>
      <c r="G12" s="27"/>
      <c r="H12" s="27"/>
      <c r="I12" s="39"/>
      <c r="J12" s="39" t="s">
        <v>44</v>
      </c>
      <c r="K12" s="40">
        <v>11</v>
      </c>
      <c r="L12" s="41" t="s">
        <v>212</v>
      </c>
      <c r="M12" s="42">
        <v>59</v>
      </c>
      <c r="N12" s="43">
        <f>IF(M12="","",M12/$E$9)</f>
        <v>0.59</v>
      </c>
      <c r="O12" s="43">
        <f>IF(M12="","",M12/$K$9)</f>
        <v>0.88059701492537312</v>
      </c>
      <c r="P12" s="44" t="str">
        <f>IF(M12="","",IF($K$9=M12,$L$9,IF(M12&gt;=$H$9,"призер","участник")))</f>
        <v>призер</v>
      </c>
      <c r="Q12" s="39" t="s">
        <v>46</v>
      </c>
      <c r="R12" s="47" t="s">
        <v>118</v>
      </c>
    </row>
    <row r="13" spans="1:21" x14ac:dyDescent="0.25">
      <c r="A13" s="21">
        <v>1</v>
      </c>
      <c r="B13" s="24" t="s">
        <v>6</v>
      </c>
      <c r="C13" s="25" t="s">
        <v>85</v>
      </c>
      <c r="D13" s="25" t="s">
        <v>43</v>
      </c>
      <c r="E13" s="25" t="s">
        <v>43</v>
      </c>
      <c r="F13" s="26"/>
      <c r="G13" s="27"/>
      <c r="H13" s="27"/>
      <c r="I13" s="39"/>
      <c r="J13" s="39" t="s">
        <v>44</v>
      </c>
      <c r="K13" s="40">
        <v>11</v>
      </c>
      <c r="L13" s="41" t="s">
        <v>212</v>
      </c>
      <c r="M13" s="42">
        <v>58</v>
      </c>
      <c r="N13" s="43">
        <f>IF(M13="","",M13/$E$9)</f>
        <v>0.57999999999999996</v>
      </c>
      <c r="O13" s="43">
        <f>IF(M13="","",M13/$K$9)</f>
        <v>0.86567164179104472</v>
      </c>
      <c r="P13" s="44" t="str">
        <f>IF(M13="","",IF($K$9=M13,$L$9,IF(M13&gt;=$H$9,"призер","участник")))</f>
        <v>призер</v>
      </c>
      <c r="Q13" s="39" t="s">
        <v>46</v>
      </c>
      <c r="R13" s="47" t="s">
        <v>118</v>
      </c>
    </row>
    <row r="14" spans="1:21" x14ac:dyDescent="0.25">
      <c r="A14" s="21">
        <v>6</v>
      </c>
      <c r="B14" s="24" t="s">
        <v>6</v>
      </c>
      <c r="C14" s="25" t="s">
        <v>57</v>
      </c>
      <c r="D14" s="25" t="s">
        <v>69</v>
      </c>
      <c r="E14" s="25" t="s">
        <v>47</v>
      </c>
      <c r="F14" s="26"/>
      <c r="G14" s="27"/>
      <c r="H14" s="27"/>
      <c r="I14" s="39"/>
      <c r="J14" s="39" t="s">
        <v>44</v>
      </c>
      <c r="K14" s="40">
        <v>11</v>
      </c>
      <c r="L14" s="41" t="s">
        <v>216</v>
      </c>
      <c r="M14" s="42">
        <v>57</v>
      </c>
      <c r="N14" s="43">
        <f>IF(M14="","",M14/$E$9)</f>
        <v>0.56999999999999995</v>
      </c>
      <c r="O14" s="43">
        <f>IF(M14="","",M14/$K$9)</f>
        <v>0.85074626865671643</v>
      </c>
      <c r="P14" s="44" t="str">
        <f>IF(M14="","",IF($K$9=M14,$L$9,IF(M14&gt;=$H$9,"призер","участник")))</f>
        <v>призер</v>
      </c>
      <c r="Q14" s="39" t="s">
        <v>46</v>
      </c>
      <c r="R14" s="47" t="s">
        <v>118</v>
      </c>
    </row>
    <row r="15" spans="1:21" x14ac:dyDescent="0.25">
      <c r="A15" s="21">
        <v>7</v>
      </c>
      <c r="B15" s="24" t="s">
        <v>6</v>
      </c>
      <c r="C15" s="25" t="s">
        <v>48</v>
      </c>
      <c r="D15" s="25" t="s">
        <v>57</v>
      </c>
      <c r="E15" s="25" t="s">
        <v>49</v>
      </c>
      <c r="F15" s="26"/>
      <c r="G15" s="27"/>
      <c r="H15" s="27"/>
      <c r="I15" s="39"/>
      <c r="J15" s="39" t="s">
        <v>44</v>
      </c>
      <c r="K15" s="40">
        <v>11</v>
      </c>
      <c r="L15" s="41" t="s">
        <v>217</v>
      </c>
      <c r="M15" s="42">
        <v>50</v>
      </c>
      <c r="N15" s="43">
        <f>IF(M15="","",M15/$E$9)</f>
        <v>0.5</v>
      </c>
      <c r="O15" s="43">
        <f>IF(M15="","",M15/$K$9)</f>
        <v>0.74626865671641796</v>
      </c>
      <c r="P15" s="44" t="str">
        <f>IF(M15="","",IF($K$9=M15,$L$9,IF(M15&gt;=$H$9,"призер","участник")))</f>
        <v>призер</v>
      </c>
      <c r="Q15" s="39" t="s">
        <v>46</v>
      </c>
      <c r="R15" s="47" t="s">
        <v>118</v>
      </c>
    </row>
    <row r="16" spans="1:21" x14ac:dyDescent="0.25">
      <c r="A16" s="21">
        <v>8</v>
      </c>
      <c r="B16" s="24" t="s">
        <v>6</v>
      </c>
      <c r="C16" s="25" t="s">
        <v>48</v>
      </c>
      <c r="D16" s="25" t="s">
        <v>43</v>
      </c>
      <c r="E16" s="25" t="s">
        <v>88</v>
      </c>
      <c r="F16" s="26"/>
      <c r="G16" s="27"/>
      <c r="H16" s="27"/>
      <c r="I16" s="39"/>
      <c r="J16" s="39" t="s">
        <v>44</v>
      </c>
      <c r="K16" s="40">
        <v>11</v>
      </c>
      <c r="L16" s="41" t="s">
        <v>218</v>
      </c>
      <c r="M16" s="42">
        <v>50</v>
      </c>
      <c r="N16" s="43">
        <f>IF(M16="","",M16/$E$9)</f>
        <v>0.5</v>
      </c>
      <c r="O16" s="43">
        <f>IF(M16="","",M16/$K$9)</f>
        <v>0.74626865671641796</v>
      </c>
      <c r="P16" s="44" t="str">
        <f>IF(M16="","",IF($K$9=M16,$L$9,IF(M16&gt;=$H$9,"призер","участник")))</f>
        <v>призер</v>
      </c>
      <c r="Q16" s="39" t="s">
        <v>46</v>
      </c>
      <c r="R16" s="47" t="s">
        <v>118</v>
      </c>
    </row>
    <row r="17" spans="1:18" x14ac:dyDescent="0.25">
      <c r="A17" s="21">
        <v>5</v>
      </c>
      <c r="B17" s="24" t="s">
        <v>6</v>
      </c>
      <c r="C17" s="25" t="s">
        <v>55</v>
      </c>
      <c r="D17" s="25" t="s">
        <v>43</v>
      </c>
      <c r="E17" s="25" t="s">
        <v>42</v>
      </c>
      <c r="F17" s="26"/>
      <c r="G17" s="27"/>
      <c r="H17" s="27"/>
      <c r="I17" s="39"/>
      <c r="J17" s="39" t="s">
        <v>44</v>
      </c>
      <c r="K17" s="40">
        <v>11</v>
      </c>
      <c r="L17" s="41" t="s">
        <v>215</v>
      </c>
      <c r="M17" s="42">
        <v>49</v>
      </c>
      <c r="N17" s="43">
        <f>IF(M17="","",M17/$E$9)</f>
        <v>0.49</v>
      </c>
      <c r="O17" s="43">
        <f>IF(M17="","",M17/$K$9)</f>
        <v>0.73134328358208955</v>
      </c>
      <c r="P17" s="44" t="s">
        <v>231</v>
      </c>
      <c r="Q17" s="39" t="s">
        <v>46</v>
      </c>
      <c r="R17" s="47" t="s">
        <v>118</v>
      </c>
    </row>
    <row r="18" spans="1:18" x14ac:dyDescent="0.25">
      <c r="A18" s="21">
        <v>9</v>
      </c>
      <c r="B18" s="24" t="s">
        <v>6</v>
      </c>
      <c r="C18" s="25" t="s">
        <v>104</v>
      </c>
      <c r="D18" s="25" t="s">
        <v>43</v>
      </c>
      <c r="E18" s="25" t="s">
        <v>49</v>
      </c>
      <c r="F18" s="26"/>
      <c r="G18" s="27"/>
      <c r="H18" s="27"/>
      <c r="I18" s="39"/>
      <c r="J18" s="39" t="s">
        <v>44</v>
      </c>
      <c r="K18" s="40">
        <v>11</v>
      </c>
      <c r="L18" s="41" t="s">
        <v>219</v>
      </c>
      <c r="M18" s="42">
        <v>48</v>
      </c>
      <c r="N18" s="43">
        <f>IF(M18="","",M18/$E$9)</f>
        <v>0.48</v>
      </c>
      <c r="O18" s="43">
        <f>IF(M18="","",M18/$K$9)</f>
        <v>0.71641791044776115</v>
      </c>
      <c r="P18" s="44" t="str">
        <f>IF(M18="","",IF($K$9=M18,$L$9,IF(M18&gt;=$H$9,"призер","участник")))</f>
        <v>участник</v>
      </c>
      <c r="Q18" s="39" t="s">
        <v>46</v>
      </c>
      <c r="R18" s="47" t="s">
        <v>118</v>
      </c>
    </row>
    <row r="19" spans="1:18" x14ac:dyDescent="0.25">
      <c r="A19" s="21">
        <v>10</v>
      </c>
      <c r="B19" s="24" t="s">
        <v>6</v>
      </c>
      <c r="C19" s="25" t="s">
        <v>88</v>
      </c>
      <c r="D19" s="25" t="s">
        <v>43</v>
      </c>
      <c r="E19" s="25" t="s">
        <v>43</v>
      </c>
      <c r="F19" s="26"/>
      <c r="G19" s="27"/>
      <c r="H19" s="27"/>
      <c r="I19" s="39"/>
      <c r="J19" s="39" t="s">
        <v>44</v>
      </c>
      <c r="K19" s="40">
        <v>11</v>
      </c>
      <c r="L19" s="41" t="s">
        <v>220</v>
      </c>
      <c r="M19" s="42">
        <v>42</v>
      </c>
      <c r="N19" s="43">
        <f>IF(M19="","",M19/$E$9)</f>
        <v>0.42</v>
      </c>
      <c r="O19" s="43">
        <f>IF(M19="","",M19/$K$9)</f>
        <v>0.62686567164179108</v>
      </c>
      <c r="P19" s="44" t="str">
        <f>IF(M19="","",IF($K$9=M19,$L$9,IF(M19&gt;=$H$9,"призер","участник")))</f>
        <v>участник</v>
      </c>
      <c r="Q19" s="39" t="s">
        <v>46</v>
      </c>
      <c r="R19" s="47" t="s">
        <v>118</v>
      </c>
    </row>
    <row r="20" spans="1:18" x14ac:dyDescent="0.25">
      <c r="A20" s="21">
        <v>3</v>
      </c>
      <c r="B20" s="24" t="s">
        <v>6</v>
      </c>
      <c r="C20" s="25" t="s">
        <v>43</v>
      </c>
      <c r="D20" s="25" t="s">
        <v>61</v>
      </c>
      <c r="E20" s="25" t="s">
        <v>61</v>
      </c>
      <c r="F20" s="28"/>
      <c r="G20" s="27"/>
      <c r="H20" s="27"/>
      <c r="I20" s="45"/>
      <c r="J20" s="45" t="s">
        <v>44</v>
      </c>
      <c r="K20" s="46">
        <v>11</v>
      </c>
      <c r="L20" s="41" t="s">
        <v>213</v>
      </c>
      <c r="M20" s="42">
        <v>22</v>
      </c>
      <c r="N20" s="43">
        <f>IF(M20="","",M20/$E$9)</f>
        <v>0.22</v>
      </c>
      <c r="O20" s="43">
        <f>IF(M20="","",M20/$K$9)</f>
        <v>0.32835820895522388</v>
      </c>
      <c r="P20" s="44" t="str">
        <f>IF(M20="","",IF($K$9=M20,$L$9,IF(M20&gt;=$H$9,"призер","участник")))</f>
        <v>участник</v>
      </c>
      <c r="Q20" s="39" t="s">
        <v>46</v>
      </c>
      <c r="R20" s="47" t="s">
        <v>118</v>
      </c>
    </row>
    <row r="21" spans="1:18" x14ac:dyDescent="0.25">
      <c r="A21" s="21">
        <v>11</v>
      </c>
      <c r="B21" s="24" t="s">
        <v>6</v>
      </c>
      <c r="C21" s="25"/>
      <c r="D21" s="25"/>
      <c r="E21" s="25"/>
      <c r="F21" s="26"/>
      <c r="G21" s="27"/>
      <c r="H21" s="27"/>
      <c r="I21" s="39"/>
      <c r="J21" s="39"/>
      <c r="K21" s="40"/>
      <c r="L21" s="41"/>
      <c r="M21" s="42"/>
      <c r="N21" s="43" t="str">
        <f>IF(M21="","",M21/$E$9)</f>
        <v/>
      </c>
      <c r="O21" s="43" t="str">
        <f>IF(M21="","",M21/$K$9)</f>
        <v/>
      </c>
      <c r="P21" s="44" t="str">
        <f>IF(M21="","",IF($K$9=M21,$L$9,IF(M21&gt;=$H$9,"призер","участник")))</f>
        <v/>
      </c>
      <c r="Q21" s="39"/>
      <c r="R21" s="47"/>
    </row>
    <row r="22" spans="1:18" x14ac:dyDescent="0.25">
      <c r="A22" s="21">
        <v>12</v>
      </c>
      <c r="B22" s="24" t="s">
        <v>6</v>
      </c>
      <c r="C22" s="25"/>
      <c r="D22" s="25"/>
      <c r="E22" s="25"/>
      <c r="F22" s="26"/>
      <c r="G22" s="27"/>
      <c r="H22" s="27"/>
      <c r="I22" s="39"/>
      <c r="J22" s="39"/>
      <c r="K22" s="40"/>
      <c r="L22" s="41"/>
      <c r="M22" s="42"/>
      <c r="N22" s="43" t="str">
        <f>IF(M22="","",M22/$E$9)</f>
        <v/>
      </c>
      <c r="O22" s="43" t="str">
        <f>IF(M22="","",M22/$K$9)</f>
        <v/>
      </c>
      <c r="P22" s="44" t="str">
        <f>IF(M22="","",IF($K$9=M22,$L$9,IF(M22&gt;=$H$9,"призер","участник")))</f>
        <v/>
      </c>
      <c r="Q22" s="39"/>
      <c r="R22" s="47"/>
    </row>
    <row r="23" spans="1:18" x14ac:dyDescent="0.25">
      <c r="A23" s="21">
        <v>13</v>
      </c>
      <c r="B23" s="24" t="s">
        <v>6</v>
      </c>
      <c r="C23" s="25"/>
      <c r="D23" s="25"/>
      <c r="E23" s="25"/>
      <c r="F23" s="26"/>
      <c r="G23" s="27"/>
      <c r="H23" s="27"/>
      <c r="I23" s="39"/>
      <c r="J23" s="39"/>
      <c r="K23" s="40"/>
      <c r="L23" s="41"/>
      <c r="M23" s="42"/>
      <c r="N23" s="43" t="str">
        <f>IF(M23="","",M23/$E$9)</f>
        <v/>
      </c>
      <c r="O23" s="43" t="str">
        <f>IF(M23="","",M23/$K$9)</f>
        <v/>
      </c>
      <c r="P23" s="44" t="str">
        <f>IF(M23="","",IF($K$9=M23,$L$9,IF(M23&gt;=$H$9,"призер","участник")))</f>
        <v/>
      </c>
      <c r="Q23" s="39"/>
      <c r="R23" s="47"/>
    </row>
    <row r="24" spans="1:18" x14ac:dyDescent="0.25">
      <c r="A24" s="21">
        <v>14</v>
      </c>
      <c r="B24" s="24" t="s">
        <v>6</v>
      </c>
      <c r="C24" s="25"/>
      <c r="D24" s="25"/>
      <c r="E24" s="25"/>
      <c r="F24" s="26"/>
      <c r="G24" s="27"/>
      <c r="H24" s="27"/>
      <c r="I24" s="39"/>
      <c r="J24" s="39"/>
      <c r="K24" s="40"/>
      <c r="L24" s="41"/>
      <c r="M24" s="42"/>
      <c r="N24" s="43" t="str">
        <f>IF(M24="","",M24/$E$9)</f>
        <v/>
      </c>
      <c r="O24" s="43" t="str">
        <f>IF(M24="","",M24/$K$9)</f>
        <v/>
      </c>
      <c r="P24" s="44" t="str">
        <f>IF(M24="","",IF($K$9=M24,$L$9,IF(M24&gt;=$H$9,"призер","участник")))</f>
        <v/>
      </c>
      <c r="Q24" s="39"/>
      <c r="R24" s="47"/>
    </row>
    <row r="25" spans="1:18" x14ac:dyDescent="0.25">
      <c r="A25" s="21">
        <v>15</v>
      </c>
      <c r="B25" s="24" t="s">
        <v>6</v>
      </c>
      <c r="C25" s="25"/>
      <c r="D25" s="25"/>
      <c r="E25" s="25"/>
      <c r="F25" s="26"/>
      <c r="G25" s="27"/>
      <c r="H25" s="27"/>
      <c r="I25" s="39"/>
      <c r="J25" s="39"/>
      <c r="K25" s="40"/>
      <c r="L25" s="41"/>
      <c r="M25" s="42"/>
      <c r="N25" s="43" t="str">
        <f>IF(M25="","",M25/$E$9)</f>
        <v/>
      </c>
      <c r="O25" s="43" t="str">
        <f>IF(M25="","",M25/$K$9)</f>
        <v/>
      </c>
      <c r="P25" s="44" t="str">
        <f>IF(M25="","",IF($K$9=M25,$L$9,IF(M25&gt;=$H$9,"призер","участник")))</f>
        <v/>
      </c>
      <c r="Q25" s="39"/>
      <c r="R25" s="47"/>
    </row>
    <row r="26" spans="1:18" x14ac:dyDescent="0.25">
      <c r="A26" s="21">
        <v>16</v>
      </c>
      <c r="B26" s="24" t="s">
        <v>6</v>
      </c>
      <c r="C26" s="25"/>
      <c r="D26" s="25"/>
      <c r="E26" s="25"/>
      <c r="F26" s="26"/>
      <c r="G26" s="27"/>
      <c r="H26" s="27"/>
      <c r="I26" s="39"/>
      <c r="J26" s="39"/>
      <c r="K26" s="40"/>
      <c r="L26" s="41"/>
      <c r="M26" s="42"/>
      <c r="N26" s="43" t="str">
        <f>IF(M26="","",M26/$E$9)</f>
        <v/>
      </c>
      <c r="O26" s="43" t="str">
        <f>IF(M26="","",M26/$K$9)</f>
        <v/>
      </c>
      <c r="P26" s="44" t="str">
        <f>IF(M26="","",IF($K$9=M26,$L$9,IF(M26&gt;=$H$9,"призер","участник")))</f>
        <v/>
      </c>
      <c r="Q26" s="39"/>
      <c r="R26" s="47"/>
    </row>
    <row r="27" spans="1:18" x14ac:dyDescent="0.25">
      <c r="A27" s="21">
        <v>17</v>
      </c>
      <c r="B27" s="24" t="s">
        <v>6</v>
      </c>
      <c r="C27" s="25"/>
      <c r="D27" s="25"/>
      <c r="E27" s="25"/>
      <c r="F27" s="26"/>
      <c r="G27" s="27"/>
      <c r="H27" s="27"/>
      <c r="I27" s="39"/>
      <c r="J27" s="39"/>
      <c r="K27" s="40"/>
      <c r="L27" s="41"/>
      <c r="M27" s="42"/>
      <c r="N27" s="43" t="str">
        <f>IF(M27="","",M27/$E$9)</f>
        <v/>
      </c>
      <c r="O27" s="43" t="str">
        <f>IF(M27="","",M27/$K$9)</f>
        <v/>
      </c>
      <c r="P27" s="44" t="str">
        <f>IF(M27="","",IF($K$9=M27,$L$9,IF(M27&gt;=$H$9,"призер","участник")))</f>
        <v/>
      </c>
      <c r="Q27" s="39"/>
      <c r="R27" s="47"/>
    </row>
    <row r="28" spans="1:18" x14ac:dyDescent="0.25">
      <c r="A28" s="21">
        <v>18</v>
      </c>
      <c r="B28" s="24" t="s">
        <v>6</v>
      </c>
      <c r="C28" s="25"/>
      <c r="D28" s="25"/>
      <c r="E28" s="25"/>
      <c r="F28" s="26"/>
      <c r="G28" s="27"/>
      <c r="H28" s="27"/>
      <c r="I28" s="39"/>
      <c r="J28" s="39"/>
      <c r="K28" s="40"/>
      <c r="L28" s="41"/>
      <c r="M28" s="42"/>
      <c r="N28" s="43" t="str">
        <f>IF(M28="","",M28/$E$9)</f>
        <v/>
      </c>
      <c r="O28" s="43" t="str">
        <f>IF(M28="","",M28/$K$9)</f>
        <v/>
      </c>
      <c r="P28" s="44" t="str">
        <f>IF(M28="","",IF($K$9=M28,$L$9,IF(M28&gt;=$H$9,"призер","участник")))</f>
        <v/>
      </c>
      <c r="Q28" s="39"/>
      <c r="R28" s="47"/>
    </row>
    <row r="29" spans="1:18" x14ac:dyDescent="0.25">
      <c r="A29" s="21">
        <v>19</v>
      </c>
      <c r="B29" s="24" t="s">
        <v>6</v>
      </c>
      <c r="C29" s="25"/>
      <c r="D29" s="25"/>
      <c r="E29" s="25"/>
      <c r="F29" s="26"/>
      <c r="G29" s="27"/>
      <c r="H29" s="27"/>
      <c r="I29" s="39"/>
      <c r="J29" s="39"/>
      <c r="K29" s="40"/>
      <c r="L29" s="41"/>
      <c r="M29" s="42"/>
      <c r="N29" s="43" t="str">
        <f>IF(M29="","",M29/$E$9)</f>
        <v/>
      </c>
      <c r="O29" s="43" t="str">
        <f>IF(M29="","",M29/$K$9)</f>
        <v/>
      </c>
      <c r="P29" s="44" t="str">
        <f>IF(M29="","",IF($K$9=M29,$L$9,IF(M29&gt;=$H$9,"призер","участник")))</f>
        <v/>
      </c>
      <c r="Q29" s="39"/>
      <c r="R29" s="47"/>
    </row>
    <row r="30" spans="1:18" x14ac:dyDescent="0.25">
      <c r="A30" s="21">
        <v>20</v>
      </c>
      <c r="B30" s="24" t="s">
        <v>6</v>
      </c>
      <c r="C30" s="25"/>
      <c r="D30" s="25"/>
      <c r="E30" s="25"/>
      <c r="F30" s="26"/>
      <c r="G30" s="27"/>
      <c r="H30" s="27"/>
      <c r="I30" s="39"/>
      <c r="J30" s="39"/>
      <c r="K30" s="40"/>
      <c r="L30" s="41"/>
      <c r="M30" s="42"/>
      <c r="N30" s="43" t="str">
        <f>IF(M30="","",M30/$E$9)</f>
        <v/>
      </c>
      <c r="O30" s="43" t="str">
        <f>IF(M30="","",M30/$K$9)</f>
        <v/>
      </c>
      <c r="P30" s="44" t="str">
        <f>IF(M30="","",IF($K$9=M30,$L$9,IF(M30&gt;=$H$9,"призер","участник")))</f>
        <v/>
      </c>
      <c r="Q30" s="39"/>
      <c r="R30" s="47"/>
    </row>
    <row r="31" spans="1:18" x14ac:dyDescent="0.25">
      <c r="A31" s="21">
        <v>21</v>
      </c>
      <c r="B31" s="24" t="s">
        <v>6</v>
      </c>
      <c r="C31" s="25"/>
      <c r="D31" s="25"/>
      <c r="E31" s="25"/>
      <c r="F31" s="26"/>
      <c r="G31" s="27"/>
      <c r="H31" s="27"/>
      <c r="I31" s="39"/>
      <c r="J31" s="39"/>
      <c r="K31" s="40"/>
      <c r="L31" s="41"/>
      <c r="M31" s="42"/>
      <c r="N31" s="43" t="str">
        <f>IF(M31="","",M31/$E$9)</f>
        <v/>
      </c>
      <c r="O31" s="43" t="str">
        <f>IF(M31="","",M31/$K$9)</f>
        <v/>
      </c>
      <c r="P31" s="44" t="str">
        <f>IF(M31="","",IF($K$9=M31,$L$9,IF(M31&gt;=$H$9,"призер","участник")))</f>
        <v/>
      </c>
      <c r="Q31" s="39"/>
      <c r="R31" s="47"/>
    </row>
    <row r="32" spans="1:18" x14ac:dyDescent="0.25">
      <c r="A32" s="21">
        <v>22</v>
      </c>
      <c r="B32" s="24" t="s">
        <v>6</v>
      </c>
      <c r="C32" s="25"/>
      <c r="D32" s="25"/>
      <c r="E32" s="25"/>
      <c r="F32" s="26"/>
      <c r="G32" s="27"/>
      <c r="H32" s="27"/>
      <c r="I32" s="39"/>
      <c r="J32" s="39"/>
      <c r="K32" s="40"/>
      <c r="L32" s="41"/>
      <c r="M32" s="42"/>
      <c r="N32" s="43" t="str">
        <f>IF(M32="","",M32/$E$9)</f>
        <v/>
      </c>
      <c r="O32" s="43" t="str">
        <f>IF(M32="","",M32/$K$9)</f>
        <v/>
      </c>
      <c r="P32" s="44" t="str">
        <f>IF(M32="","",IF($K$9=M32,$L$9,IF(M32&gt;=$H$9,"призер","участник")))</f>
        <v/>
      </c>
      <c r="Q32" s="39"/>
      <c r="R32" s="47"/>
    </row>
    <row r="33" spans="1:18" x14ac:dyDescent="0.25">
      <c r="A33" s="21">
        <v>23</v>
      </c>
      <c r="B33" s="24" t="s">
        <v>6</v>
      </c>
      <c r="C33" s="25"/>
      <c r="D33" s="25"/>
      <c r="E33" s="25"/>
      <c r="F33" s="26"/>
      <c r="G33" s="27"/>
      <c r="H33" s="27"/>
      <c r="I33" s="39"/>
      <c r="J33" s="39"/>
      <c r="K33" s="40"/>
      <c r="L33" s="41"/>
      <c r="M33" s="42"/>
      <c r="N33" s="43" t="str">
        <f>IF(M33="","",M33/$E$9)</f>
        <v/>
      </c>
      <c r="O33" s="43" t="str">
        <f>IF(M33="","",M33/$K$9)</f>
        <v/>
      </c>
      <c r="P33" s="44" t="str">
        <f>IF(M33="","",IF($K$9=M33,$L$9,IF(M33&gt;=$H$9,"призер","участник")))</f>
        <v/>
      </c>
      <c r="Q33" s="39"/>
      <c r="R33" s="47"/>
    </row>
    <row r="34" spans="1:18" x14ac:dyDescent="0.25">
      <c r="A34" s="21">
        <v>24</v>
      </c>
      <c r="B34" s="24" t="s">
        <v>6</v>
      </c>
      <c r="C34" s="25"/>
      <c r="D34" s="25"/>
      <c r="E34" s="25"/>
      <c r="F34" s="26"/>
      <c r="G34" s="27"/>
      <c r="H34" s="27"/>
      <c r="I34" s="39"/>
      <c r="J34" s="39"/>
      <c r="K34" s="40"/>
      <c r="L34" s="41"/>
      <c r="M34" s="42"/>
      <c r="N34" s="43" t="str">
        <f>IF(M34="","",M34/$E$9)</f>
        <v/>
      </c>
      <c r="O34" s="43" t="str">
        <f>IF(M34="","",M34/$K$9)</f>
        <v/>
      </c>
      <c r="P34" s="44" t="str">
        <f>IF(M34="","",IF($K$9=M34,$L$9,IF(M34&gt;=$H$9,"призер","участник")))</f>
        <v/>
      </c>
      <c r="Q34" s="39"/>
      <c r="R34" s="47"/>
    </row>
    <row r="35" spans="1:18" x14ac:dyDescent="0.25">
      <c r="A35" s="21">
        <v>25</v>
      </c>
      <c r="B35" s="24" t="s">
        <v>6</v>
      </c>
      <c r="C35" s="25"/>
      <c r="D35" s="25"/>
      <c r="E35" s="25"/>
      <c r="F35" s="26"/>
      <c r="G35" s="27"/>
      <c r="H35" s="27"/>
      <c r="I35" s="39"/>
      <c r="J35" s="39"/>
      <c r="K35" s="40"/>
      <c r="L35" s="41"/>
      <c r="M35" s="42"/>
      <c r="N35" s="43" t="str">
        <f>IF(M35="","",M35/$E$9)</f>
        <v/>
      </c>
      <c r="O35" s="43" t="str">
        <f>IF(M35="","",M35/$K$9)</f>
        <v/>
      </c>
      <c r="P35" s="44" t="str">
        <f>IF(M35="","",IF($K$9=M35,$L$9,IF(M35&gt;=$H$9,"призер","участник")))</f>
        <v/>
      </c>
      <c r="Q35" s="39"/>
      <c r="R35" s="47"/>
    </row>
    <row r="36" spans="1:18" x14ac:dyDescent="0.25">
      <c r="A36" s="21">
        <v>26</v>
      </c>
      <c r="B36" s="24" t="s">
        <v>6</v>
      </c>
      <c r="C36" s="25"/>
      <c r="D36" s="25"/>
      <c r="E36" s="25"/>
      <c r="F36" s="26"/>
      <c r="G36" s="27"/>
      <c r="H36" s="27"/>
      <c r="I36" s="39"/>
      <c r="J36" s="39"/>
      <c r="K36" s="40"/>
      <c r="L36" s="41"/>
      <c r="M36" s="42"/>
      <c r="N36" s="43" t="str">
        <f>IF(M36="","",M36/$E$9)</f>
        <v/>
      </c>
      <c r="O36" s="43" t="str">
        <f>IF(M36="","",M36/$K$9)</f>
        <v/>
      </c>
      <c r="P36" s="44" t="str">
        <f>IF(M36="","",IF($K$9=M36,$L$9,IF(M36&gt;=$H$9,"призер","участник")))</f>
        <v/>
      </c>
      <c r="Q36" s="39"/>
      <c r="R36" s="47"/>
    </row>
    <row r="37" spans="1:18" x14ac:dyDescent="0.25">
      <c r="A37" s="21">
        <v>27</v>
      </c>
      <c r="B37" s="24" t="s">
        <v>6</v>
      </c>
      <c r="C37" s="29"/>
      <c r="D37" s="29"/>
      <c r="E37" s="29"/>
      <c r="F37" s="30"/>
      <c r="G37" s="27"/>
      <c r="H37" s="27"/>
      <c r="I37" s="47"/>
      <c r="J37" s="47"/>
      <c r="K37" s="40"/>
      <c r="L37" s="41"/>
      <c r="M37" s="42"/>
      <c r="N37" s="43" t="str">
        <f>IF(M37="","",M37/$E$9)</f>
        <v/>
      </c>
      <c r="O37" s="43" t="str">
        <f>IF(M37="","",M37/$K$9)</f>
        <v/>
      </c>
      <c r="P37" s="44" t="str">
        <f>IF(M37="","",IF($K$9=M37,$L$9,IF(M37&gt;=$H$9,"призер","участник")))</f>
        <v/>
      </c>
      <c r="Q37" s="39"/>
      <c r="R37" s="47"/>
    </row>
    <row r="38" spans="1:18" x14ac:dyDescent="0.25">
      <c r="A38" s="21">
        <v>28</v>
      </c>
      <c r="B38" s="24" t="s">
        <v>6</v>
      </c>
      <c r="C38" s="25"/>
      <c r="D38" s="25"/>
      <c r="E38" s="25"/>
      <c r="F38" s="26"/>
      <c r="G38" s="27"/>
      <c r="H38" s="27"/>
      <c r="I38" s="39"/>
      <c r="J38" s="39"/>
      <c r="K38" s="40"/>
      <c r="L38" s="41"/>
      <c r="M38" s="42"/>
      <c r="N38" s="43" t="str">
        <f>IF(M38="","",M38/$E$9)</f>
        <v/>
      </c>
      <c r="O38" s="43" t="str">
        <f>IF(M38="","",M38/$K$9)</f>
        <v/>
      </c>
      <c r="P38" s="44" t="str">
        <f>IF(M38="","",IF($K$9=M38,$L$9,IF(M38&gt;=$H$9,"призер","участник")))</f>
        <v/>
      </c>
      <c r="Q38" s="39"/>
      <c r="R38" s="47"/>
    </row>
    <row r="39" spans="1:18" x14ac:dyDescent="0.25">
      <c r="A39" s="21">
        <v>29</v>
      </c>
      <c r="B39" s="24" t="s">
        <v>6</v>
      </c>
      <c r="C39" s="25"/>
      <c r="D39" s="25"/>
      <c r="E39" s="25"/>
      <c r="F39" s="26"/>
      <c r="G39" s="27"/>
      <c r="H39" s="27"/>
      <c r="I39" s="39"/>
      <c r="J39" s="39"/>
      <c r="K39" s="40"/>
      <c r="L39" s="41"/>
      <c r="M39" s="42"/>
      <c r="N39" s="43" t="str">
        <f>IF(M39="","",M39/$E$9)</f>
        <v/>
      </c>
      <c r="O39" s="43" t="str">
        <f>IF(M39="","",M39/$K$9)</f>
        <v/>
      </c>
      <c r="P39" s="44" t="str">
        <f>IF(M39="","",IF($K$9=M39,$L$9,IF(M39&gt;=$H$9,"призер","участник")))</f>
        <v/>
      </c>
      <c r="Q39" s="39"/>
      <c r="R39" s="47"/>
    </row>
    <row r="40" spans="1:18" x14ac:dyDescent="0.25">
      <c r="A40" s="21">
        <v>30</v>
      </c>
      <c r="B40" s="24" t="s">
        <v>6</v>
      </c>
      <c r="C40" s="25"/>
      <c r="D40" s="25"/>
      <c r="E40" s="25"/>
      <c r="F40" s="26"/>
      <c r="G40" s="27"/>
      <c r="H40" s="27"/>
      <c r="I40" s="39"/>
      <c r="J40" s="39"/>
      <c r="K40" s="40"/>
      <c r="L40" s="41"/>
      <c r="M40" s="42"/>
      <c r="N40" s="43" t="str">
        <f>IF(M40="","",M40/$E$9)</f>
        <v/>
      </c>
      <c r="O40" s="43" t="str">
        <f>IF(M40="","",M40/$K$9)</f>
        <v/>
      </c>
      <c r="P40" s="44" t="str">
        <f>IF(M40="","",IF($K$9=M40,$L$9,IF(M40&gt;=$H$9,"призер","участник")))</f>
        <v/>
      </c>
      <c r="Q40" s="39"/>
      <c r="R40" s="47"/>
    </row>
    <row r="41" spans="1:18" x14ac:dyDescent="0.25">
      <c r="A41" s="21">
        <v>31</v>
      </c>
      <c r="B41" s="24" t="s">
        <v>6</v>
      </c>
      <c r="C41" s="25"/>
      <c r="D41" s="25"/>
      <c r="E41" s="25"/>
      <c r="F41" s="26"/>
      <c r="G41" s="27"/>
      <c r="H41" s="27"/>
      <c r="I41" s="39"/>
      <c r="J41" s="39"/>
      <c r="K41" s="40"/>
      <c r="L41" s="41"/>
      <c r="M41" s="42"/>
      <c r="N41" s="43" t="str">
        <f>IF(M41="","",M41/$E$9)</f>
        <v/>
      </c>
      <c r="O41" s="43" t="str">
        <f>IF(M41="","",M41/$K$9)</f>
        <v/>
      </c>
      <c r="P41" s="44" t="str">
        <f>IF(M41="","",IF($K$9=M41,$L$9,IF(M41&gt;=$H$9,"призер","участник")))</f>
        <v/>
      </c>
      <c r="Q41" s="39"/>
      <c r="R41" s="47"/>
    </row>
    <row r="42" spans="1:18" x14ac:dyDescent="0.25">
      <c r="A42" s="21">
        <v>32</v>
      </c>
      <c r="B42" s="24" t="s">
        <v>6</v>
      </c>
      <c r="C42" s="25"/>
      <c r="D42" s="25"/>
      <c r="E42" s="25"/>
      <c r="F42" s="26"/>
      <c r="G42" s="27"/>
      <c r="H42" s="27"/>
      <c r="I42" s="39"/>
      <c r="J42" s="39"/>
      <c r="K42" s="40"/>
      <c r="L42" s="41"/>
      <c r="M42" s="42"/>
      <c r="N42" s="43" t="str">
        <f>IF(M42="","",M42/$E$9)</f>
        <v/>
      </c>
      <c r="O42" s="43" t="str">
        <f>IF(M42="","",M42/$K$9)</f>
        <v/>
      </c>
      <c r="P42" s="44" t="str">
        <f>IF(M42="","",IF($K$9=M42,$L$9,IF(M42&gt;=$H$9,"призер","участник")))</f>
        <v/>
      </c>
      <c r="Q42" s="39"/>
      <c r="R42" s="47"/>
    </row>
    <row r="43" spans="1:18" x14ac:dyDescent="0.25">
      <c r="A43" s="21">
        <v>33</v>
      </c>
      <c r="B43" s="24" t="s">
        <v>6</v>
      </c>
      <c r="C43" s="25"/>
      <c r="D43" s="25"/>
      <c r="E43" s="25"/>
      <c r="F43" s="26"/>
      <c r="G43" s="31"/>
      <c r="H43" s="31"/>
      <c r="I43" s="39"/>
      <c r="J43" s="39"/>
      <c r="K43" s="40"/>
      <c r="L43" s="41"/>
      <c r="M43" s="42"/>
      <c r="N43" s="43" t="str">
        <f>IF(M43="","",M43/$E$9)</f>
        <v/>
      </c>
      <c r="O43" s="43" t="str">
        <f>IF(M43="","",M43/$K$9)</f>
        <v/>
      </c>
      <c r="P43" s="44" t="str">
        <f>IF(M43="","",IF($K$9=M43,$L$9,IF(M43&gt;=$H$9,"призер","участник")))</f>
        <v/>
      </c>
      <c r="Q43" s="39"/>
      <c r="R43" s="47"/>
    </row>
    <row r="44" spans="1:18" x14ac:dyDescent="0.25">
      <c r="A44" s="21">
        <v>34</v>
      </c>
      <c r="B44" s="24" t="s">
        <v>6</v>
      </c>
      <c r="C44" s="25"/>
      <c r="D44" s="25"/>
      <c r="E44" s="25"/>
      <c r="F44" s="26"/>
      <c r="G44" s="27"/>
      <c r="H44" s="27"/>
      <c r="I44" s="39"/>
      <c r="J44" s="39"/>
      <c r="K44" s="40"/>
      <c r="L44" s="41"/>
      <c r="M44" s="42"/>
      <c r="N44" s="43" t="str">
        <f>IF(M44="","",M44/$E$9)</f>
        <v/>
      </c>
      <c r="O44" s="43" t="str">
        <f>IF(M44="","",M44/$K$9)</f>
        <v/>
      </c>
      <c r="P44" s="44" t="str">
        <f>IF(M44="","",IF($K$9=M44,$L$9,IF(M44&gt;=$H$9,"призер","участник")))</f>
        <v/>
      </c>
      <c r="Q44" s="39"/>
      <c r="R44" s="47"/>
    </row>
    <row r="45" spans="1:18" x14ac:dyDescent="0.25">
      <c r="A45" s="21">
        <v>35</v>
      </c>
      <c r="B45" s="24" t="s">
        <v>6</v>
      </c>
      <c r="C45" s="25"/>
      <c r="D45" s="25"/>
      <c r="E45" s="25"/>
      <c r="F45" s="26"/>
      <c r="G45" s="31"/>
      <c r="H45" s="31"/>
      <c r="I45" s="39"/>
      <c r="J45" s="39"/>
      <c r="K45" s="40"/>
      <c r="L45" s="41"/>
      <c r="M45" s="42"/>
      <c r="N45" s="43" t="str">
        <f>IF(M45="","",M45/$E$9)</f>
        <v/>
      </c>
      <c r="O45" s="43" t="str">
        <f>IF(M45="","",M45/$K$9)</f>
        <v/>
      </c>
      <c r="P45" s="44" t="str">
        <f>IF(M45="","",IF($K$9=M45,$L$9,IF(M45&gt;=$H$9,"призер","участник")))</f>
        <v/>
      </c>
      <c r="Q45" s="39"/>
      <c r="R45" s="47"/>
    </row>
    <row r="46" spans="1:18" x14ac:dyDescent="0.25">
      <c r="A46" s="21">
        <v>36</v>
      </c>
      <c r="B46" s="24" t="s">
        <v>6</v>
      </c>
      <c r="C46" s="25"/>
      <c r="D46" s="25"/>
      <c r="E46" s="25"/>
      <c r="F46" s="26"/>
      <c r="G46" s="27"/>
      <c r="H46" s="27"/>
      <c r="I46" s="39"/>
      <c r="J46" s="39"/>
      <c r="K46" s="40"/>
      <c r="L46" s="41"/>
      <c r="M46" s="42"/>
      <c r="N46" s="43" t="str">
        <f>IF(M46="","",M46/$E$9)</f>
        <v/>
      </c>
      <c r="O46" s="43" t="str">
        <f>IF(M46="","",M46/$K$9)</f>
        <v/>
      </c>
      <c r="P46" s="44" t="str">
        <f>IF(M46="","",IF($K$9=M46,$L$9,IF(M46&gt;=$H$9,"призер","участник")))</f>
        <v/>
      </c>
      <c r="Q46" s="39"/>
      <c r="R46" s="47"/>
    </row>
    <row r="47" spans="1:18" x14ac:dyDescent="0.25">
      <c r="A47" s="21">
        <v>37</v>
      </c>
      <c r="B47" s="24" t="s">
        <v>6</v>
      </c>
      <c r="C47" s="25"/>
      <c r="D47" s="25"/>
      <c r="E47" s="25"/>
      <c r="F47" s="26"/>
      <c r="G47" s="31"/>
      <c r="H47" s="31"/>
      <c r="I47" s="39"/>
      <c r="J47" s="39"/>
      <c r="K47" s="40"/>
      <c r="L47" s="41"/>
      <c r="M47" s="42"/>
      <c r="N47" s="43" t="str">
        <f>IF(M47="","",M47/$E$9)</f>
        <v/>
      </c>
      <c r="O47" s="43" t="str">
        <f>IF(M47="","",M47/$K$9)</f>
        <v/>
      </c>
      <c r="P47" s="44" t="str">
        <f>IF(M47="","",IF($K$9=M47,$L$9,IF(M47&gt;=$H$9,"призер","участник")))</f>
        <v/>
      </c>
      <c r="Q47" s="39"/>
      <c r="R47" s="47"/>
    </row>
    <row r="48" spans="1:18" x14ac:dyDescent="0.25">
      <c r="A48" s="21">
        <v>38</v>
      </c>
      <c r="B48" s="24" t="s">
        <v>6</v>
      </c>
      <c r="C48" s="25"/>
      <c r="D48" s="25"/>
      <c r="E48" s="25"/>
      <c r="F48" s="26"/>
      <c r="G48" s="27"/>
      <c r="H48" s="27"/>
      <c r="I48" s="39"/>
      <c r="J48" s="39"/>
      <c r="K48" s="40"/>
      <c r="L48" s="41"/>
      <c r="M48" s="42"/>
      <c r="N48" s="43" t="str">
        <f>IF(M48="","",M48/$E$9)</f>
        <v/>
      </c>
      <c r="O48" s="43" t="str">
        <f>IF(M48="","",M48/$K$9)</f>
        <v/>
      </c>
      <c r="P48" s="44" t="str">
        <f>IF(M48="","",IF($K$9=M48,$L$9,IF(M48&gt;=$H$9,"призер","участник")))</f>
        <v/>
      </c>
      <c r="Q48" s="39"/>
      <c r="R48" s="47"/>
    </row>
    <row r="49" spans="1:18" x14ac:dyDescent="0.25">
      <c r="A49" s="21">
        <v>39</v>
      </c>
      <c r="B49" s="24" t="s">
        <v>6</v>
      </c>
      <c r="C49" s="25"/>
      <c r="D49" s="25"/>
      <c r="E49" s="25"/>
      <c r="F49" s="26"/>
      <c r="G49" s="31"/>
      <c r="H49" s="31"/>
      <c r="I49" s="39"/>
      <c r="J49" s="39"/>
      <c r="K49" s="40"/>
      <c r="L49" s="41"/>
      <c r="M49" s="42"/>
      <c r="N49" s="43" t="str">
        <f>IF(M49="","",M49/$E$9)</f>
        <v/>
      </c>
      <c r="O49" s="43" t="str">
        <f>IF(M49="","",M49/$K$9)</f>
        <v/>
      </c>
      <c r="P49" s="44" t="str">
        <f>IF(M49="","",IF($K$9=M49,$L$9,IF(M49&gt;=$H$9,"призер","участник")))</f>
        <v/>
      </c>
      <c r="Q49" s="39"/>
      <c r="R49" s="47"/>
    </row>
    <row r="50" spans="1:18" x14ac:dyDescent="0.25">
      <c r="A50" s="21">
        <v>40</v>
      </c>
      <c r="B50" s="24" t="s">
        <v>6</v>
      </c>
      <c r="C50" s="25"/>
      <c r="D50" s="25"/>
      <c r="E50" s="25"/>
      <c r="F50" s="26"/>
      <c r="G50" s="27"/>
      <c r="H50" s="27"/>
      <c r="I50" s="39"/>
      <c r="J50" s="39"/>
      <c r="K50" s="40"/>
      <c r="L50" s="41"/>
      <c r="M50" s="42"/>
      <c r="N50" s="43" t="str">
        <f>IF(M50="","",M50/$E$9)</f>
        <v/>
      </c>
      <c r="O50" s="43" t="str">
        <f>IF(M50="","",M50/$K$9)</f>
        <v/>
      </c>
      <c r="P50" s="44" t="str">
        <f>IF(M50="","",IF($K$9=M50,$L$9,IF(M50&gt;=$H$9,"призер","участник")))</f>
        <v/>
      </c>
      <c r="Q50" s="39"/>
      <c r="R50" s="47"/>
    </row>
    <row r="51" spans="1:18" x14ac:dyDescent="0.25">
      <c r="A51" s="21">
        <v>41</v>
      </c>
      <c r="B51" s="24" t="s">
        <v>6</v>
      </c>
      <c r="C51" s="25"/>
      <c r="D51" s="25"/>
      <c r="E51" s="25"/>
      <c r="F51" s="26"/>
      <c r="G51" s="31"/>
      <c r="H51" s="31"/>
      <c r="I51" s="39"/>
      <c r="J51" s="39"/>
      <c r="K51" s="40"/>
      <c r="L51" s="41"/>
      <c r="M51" s="42"/>
      <c r="N51" s="43" t="str">
        <f>IF(M51="","",M51/$E$9)</f>
        <v/>
      </c>
      <c r="O51" s="43" t="str">
        <f>IF(M51="","",M51/$K$9)</f>
        <v/>
      </c>
      <c r="P51" s="44" t="str">
        <f>IF(M51="","",IF($K$9=M51,$L$9,IF(M51&gt;=$H$9,"призер","участник")))</f>
        <v/>
      </c>
      <c r="Q51" s="39"/>
      <c r="R51" s="47"/>
    </row>
    <row r="52" spans="1:18" x14ac:dyDescent="0.25">
      <c r="A52" s="21">
        <v>42</v>
      </c>
      <c r="B52" s="24" t="s">
        <v>6</v>
      </c>
      <c r="C52" s="25"/>
      <c r="D52" s="25"/>
      <c r="E52" s="25"/>
      <c r="F52" s="26"/>
      <c r="G52" s="27"/>
      <c r="H52" s="27"/>
      <c r="I52" s="39"/>
      <c r="J52" s="39"/>
      <c r="K52" s="40"/>
      <c r="L52" s="41"/>
      <c r="M52" s="42"/>
      <c r="N52" s="43" t="str">
        <f>IF(M52="","",M52/$E$9)</f>
        <v/>
      </c>
      <c r="O52" s="43" t="str">
        <f>IF(M52="","",M52/$K$9)</f>
        <v/>
      </c>
      <c r="P52" s="44" t="str">
        <f>IF(M52="","",IF($K$9=M52,$L$9,IF(M52&gt;=$H$9,"призер","участник")))</f>
        <v/>
      </c>
      <c r="Q52" s="39"/>
      <c r="R52" s="47"/>
    </row>
    <row r="53" spans="1:18" x14ac:dyDescent="0.25">
      <c r="A53" s="21">
        <v>43</v>
      </c>
      <c r="B53" s="24" t="s">
        <v>6</v>
      </c>
      <c r="C53" s="25"/>
      <c r="D53" s="25"/>
      <c r="E53" s="25"/>
      <c r="F53" s="26"/>
      <c r="G53" s="31"/>
      <c r="H53" s="31"/>
      <c r="I53" s="39"/>
      <c r="J53" s="39"/>
      <c r="K53" s="40"/>
      <c r="L53" s="41"/>
      <c r="M53" s="42"/>
      <c r="N53" s="43" t="str">
        <f>IF(M53="","",M53/$E$9)</f>
        <v/>
      </c>
      <c r="O53" s="43" t="str">
        <f>IF(M53="","",M53/$K$9)</f>
        <v/>
      </c>
      <c r="P53" s="44" t="str">
        <f>IF(M53="","",IF($K$9=M53,$L$9,IF(M53&gt;=$H$9,"призер","участник")))</f>
        <v/>
      </c>
      <c r="Q53" s="39"/>
      <c r="R53" s="47"/>
    </row>
    <row r="54" spans="1:18" x14ac:dyDescent="0.25">
      <c r="A54" s="21">
        <v>44</v>
      </c>
      <c r="B54" s="24" t="s">
        <v>6</v>
      </c>
      <c r="C54" s="25"/>
      <c r="D54" s="25"/>
      <c r="E54" s="25"/>
      <c r="F54" s="26"/>
      <c r="G54" s="27"/>
      <c r="H54" s="27"/>
      <c r="I54" s="39"/>
      <c r="J54" s="39"/>
      <c r="K54" s="40"/>
      <c r="L54" s="41"/>
      <c r="M54" s="42"/>
      <c r="N54" s="43" t="str">
        <f>IF(M54="","",M54/$E$9)</f>
        <v/>
      </c>
      <c r="O54" s="43" t="str">
        <f>IF(M54="","",M54/$K$9)</f>
        <v/>
      </c>
      <c r="P54" s="44" t="str">
        <f>IF(M54="","",IF($K$9=M54,$L$9,IF(M54&gt;=$H$9,"призер","участник")))</f>
        <v/>
      </c>
      <c r="Q54" s="39"/>
      <c r="R54" s="47"/>
    </row>
    <row r="55" spans="1:18" x14ac:dyDescent="0.25">
      <c r="A55" s="21">
        <v>45</v>
      </c>
      <c r="B55" s="24" t="s">
        <v>6</v>
      </c>
      <c r="C55" s="25"/>
      <c r="D55" s="25"/>
      <c r="E55" s="25"/>
      <c r="F55" s="26"/>
      <c r="G55" s="31"/>
      <c r="H55" s="31"/>
      <c r="I55" s="39"/>
      <c r="J55" s="39"/>
      <c r="K55" s="40"/>
      <c r="L55" s="41"/>
      <c r="M55" s="42"/>
      <c r="N55" s="43" t="str">
        <f>IF(M55="","",M55/$E$9)</f>
        <v/>
      </c>
      <c r="O55" s="43" t="str">
        <f>IF(M55="","",M55/$K$9)</f>
        <v/>
      </c>
      <c r="P55" s="44" t="str">
        <f>IF(M55="","",IF($K$9=M55,$L$9,IF(M55&gt;=$H$9,"призер","участник")))</f>
        <v/>
      </c>
      <c r="Q55" s="39"/>
      <c r="R55" s="47"/>
    </row>
    <row r="56" spans="1:18" x14ac:dyDescent="0.25">
      <c r="A56" s="21">
        <v>46</v>
      </c>
      <c r="B56" s="24" t="s">
        <v>6</v>
      </c>
      <c r="C56" s="25"/>
      <c r="D56" s="25"/>
      <c r="E56" s="25"/>
      <c r="F56" s="26"/>
      <c r="G56" s="27"/>
      <c r="H56" s="27"/>
      <c r="I56" s="39"/>
      <c r="J56" s="39"/>
      <c r="K56" s="40"/>
      <c r="L56" s="41"/>
      <c r="M56" s="42"/>
      <c r="N56" s="43" t="str">
        <f>IF(M56="","",M56/$E$9)</f>
        <v/>
      </c>
      <c r="O56" s="43" t="str">
        <f>IF(M56="","",M56/$K$9)</f>
        <v/>
      </c>
      <c r="P56" s="44" t="str">
        <f>IF(M56="","",IF($K$9=M56,$L$9,IF(M56&gt;=$H$9,"призер","участник")))</f>
        <v/>
      </c>
      <c r="Q56" s="39"/>
      <c r="R56" s="47"/>
    </row>
    <row r="57" spans="1:18" x14ac:dyDescent="0.25">
      <c r="A57" s="21">
        <v>47</v>
      </c>
      <c r="B57" s="24" t="s">
        <v>6</v>
      </c>
      <c r="C57" s="25"/>
      <c r="D57" s="25"/>
      <c r="E57" s="25"/>
      <c r="F57" s="26"/>
      <c r="G57" s="31"/>
      <c r="H57" s="31"/>
      <c r="I57" s="39"/>
      <c r="J57" s="39"/>
      <c r="K57" s="40"/>
      <c r="L57" s="41"/>
      <c r="M57" s="42"/>
      <c r="N57" s="43" t="str">
        <f>IF(M57="","",M57/$E$9)</f>
        <v/>
      </c>
      <c r="O57" s="43" t="str">
        <f>IF(M57="","",M57/$K$9)</f>
        <v/>
      </c>
      <c r="P57" s="44" t="str">
        <f>IF(M57="","",IF($K$9=M57,$L$9,IF(M57&gt;=$H$9,"призер","участник")))</f>
        <v/>
      </c>
      <c r="Q57" s="39"/>
      <c r="R57" s="47"/>
    </row>
    <row r="58" spans="1:18" x14ac:dyDescent="0.25">
      <c r="A58" s="21">
        <v>48</v>
      </c>
      <c r="B58" s="24" t="s">
        <v>6</v>
      </c>
      <c r="C58" s="25"/>
      <c r="D58" s="25"/>
      <c r="E58" s="25"/>
      <c r="F58" s="26"/>
      <c r="G58" s="27"/>
      <c r="H58" s="27"/>
      <c r="I58" s="39"/>
      <c r="J58" s="39"/>
      <c r="K58" s="40"/>
      <c r="L58" s="41"/>
      <c r="M58" s="42"/>
      <c r="N58" s="43" t="str">
        <f>IF(M58="","",M58/$E$9)</f>
        <v/>
      </c>
      <c r="O58" s="43" t="str">
        <f>IF(M58="","",M58/$K$9)</f>
        <v/>
      </c>
      <c r="P58" s="44" t="str">
        <f>IF(M58="","",IF($K$9=M58,$L$9,IF(M58&gt;=$H$9,"призер","участник")))</f>
        <v/>
      </c>
      <c r="Q58" s="39"/>
      <c r="R58" s="47"/>
    </row>
    <row r="59" spans="1:18" x14ac:dyDescent="0.25">
      <c r="A59" s="21">
        <v>49</v>
      </c>
      <c r="B59" s="24" t="s">
        <v>6</v>
      </c>
      <c r="C59" s="25"/>
      <c r="D59" s="25"/>
      <c r="E59" s="25"/>
      <c r="F59" s="26"/>
      <c r="G59" s="31"/>
      <c r="H59" s="31"/>
      <c r="I59" s="39"/>
      <c r="J59" s="39"/>
      <c r="K59" s="40"/>
      <c r="L59" s="41"/>
      <c r="M59" s="42"/>
      <c r="N59" s="43" t="str">
        <f>IF(M59="","",M59/$E$9)</f>
        <v/>
      </c>
      <c r="O59" s="43" t="str">
        <f>IF(M59="","",M59/$K$9)</f>
        <v/>
      </c>
      <c r="P59" s="44" t="str">
        <f>IF(M59="","",IF($K$9=M59,$L$9,IF(M59&gt;=$H$9,"призер","участник")))</f>
        <v/>
      </c>
      <c r="Q59" s="39"/>
      <c r="R59" s="47"/>
    </row>
    <row r="60" spans="1:18" x14ac:dyDescent="0.25">
      <c r="A60" s="21">
        <v>50</v>
      </c>
      <c r="B60" s="24" t="s">
        <v>6</v>
      </c>
      <c r="C60" s="25"/>
      <c r="D60" s="25"/>
      <c r="E60" s="25"/>
      <c r="F60" s="26"/>
      <c r="G60" s="27"/>
      <c r="H60" s="27"/>
      <c r="I60" s="39"/>
      <c r="J60" s="39"/>
      <c r="K60" s="40"/>
      <c r="L60" s="41"/>
      <c r="M60" s="42"/>
      <c r="N60" s="43" t="str">
        <f>IF(M60="","",M60/$E$9)</f>
        <v/>
      </c>
      <c r="O60" s="43" t="str">
        <f>IF(M60="","",M60/$K$9)</f>
        <v/>
      </c>
      <c r="P60" s="44" t="str">
        <f>IF(M60="","",IF($K$9=M60,$L$9,IF(M60&gt;=$H$9,"призер","участник")))</f>
        <v/>
      </c>
      <c r="Q60" s="39"/>
      <c r="R60" s="47"/>
    </row>
    <row r="62" spans="1:18" x14ac:dyDescent="0.25">
      <c r="B62" s="32" t="s">
        <v>38</v>
      </c>
      <c r="C62" s="10" t="s">
        <v>107</v>
      </c>
      <c r="D62" s="10" t="s">
        <v>134</v>
      </c>
    </row>
    <row r="63" spans="1:18" x14ac:dyDescent="0.25">
      <c r="C63" s="10" t="s">
        <v>109</v>
      </c>
      <c r="D63" s="10" t="s">
        <v>110</v>
      </c>
    </row>
    <row r="64" spans="1:18" x14ac:dyDescent="0.25">
      <c r="D64" s="10" t="s">
        <v>111</v>
      </c>
    </row>
    <row r="65" spans="4:4" x14ac:dyDescent="0.25">
      <c r="D65" s="10" t="s">
        <v>112</v>
      </c>
    </row>
    <row r="66" spans="4:4" x14ac:dyDescent="0.25">
      <c r="D66" s="10" t="s">
        <v>113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>
    <sortState ref="A11:R60">
      <sortCondition descending="1" ref="M10:M60"/>
    </sortState>
  </autoFilter>
  <mergeCells count="3">
    <mergeCell ref="A1:R1"/>
    <mergeCell ref="C2:P2"/>
    <mergeCell ref="C9:D9"/>
  </mergeCells>
  <conditionalFormatting sqref="C4">
    <cfRule type="expression" dxfId="3" priority="4" stopIfTrue="1">
      <formula>ISBLANK(C4)</formula>
    </cfRule>
  </conditionalFormatting>
  <conditionalFormatting sqref="C5">
    <cfRule type="expression" dxfId="2" priority="3" stopIfTrue="1">
      <formula>ISBLANK(C5)</formula>
    </cfRule>
  </conditionalFormatting>
  <conditionalFormatting sqref="C8">
    <cfRule type="expression" dxfId="1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0" master="" otherUserPermission="visible"/>
  <rangeList sheetStid="18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5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2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3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4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5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6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7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2025-09-10T05:49:00Z</cp:lastPrinted>
  <dcterms:created xsi:type="dcterms:W3CDTF">2007-11-07T20:16:00Z</dcterms:created>
  <dcterms:modified xsi:type="dcterms:W3CDTF">2025-10-06T13:50:19Z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37AD00CE35F242BF903CE7FE792EBB27_12</vt:lpwstr>
  </property>
  <property fmtid="{D5CDD505-2E9C-101B-9397-08002B2CF9AE}" pid="3" name="KSOProductBuildVer">
    <vt:lpwstr>1049-12.2.0.22549</vt:lpwstr>
  </property>
</Properties>
</file>